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tab. nr 10" sheetId="1" r:id="rId1"/>
    <sheet name="tab. nr 1" sheetId="2" r:id="rId2"/>
    <sheet name="tab. nr 2" sheetId="3" r:id="rId3"/>
    <sheet name="tab. nr 3" sheetId="4" r:id="rId4"/>
    <sheet name="tab. nr 5" sheetId="5" r:id="rId5"/>
    <sheet name="tab. nr 6" sheetId="6" r:id="rId6"/>
    <sheet name="tab. nr 7" sheetId="7" r:id="rId7"/>
    <sheet name="tab. nr 4" sheetId="8" r:id="rId8"/>
    <sheet name="tab. nr 8" sheetId="9" r:id="rId9"/>
    <sheet name="tab. nr 9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<sst xmlns="http://schemas.openxmlformats.org/spreadsheetml/2006/main" count="415" uniqueCount="291">
  <si>
    <t>Dział</t>
  </si>
  <si>
    <t>Ogółem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</si>
  <si>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</si>
  <si>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</si>
  <si>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</si>
  <si>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</si>
  <si>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</si>
  <si>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</si>
  <si>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Wpływy z usług</t>
  </si>
  <si>
    <t>Rozdział</t>
  </si>
  <si>
    <t>Nazwa działu i rozdziału</t>
  </si>
  <si>
    <t>Rolnictwo i łowiectwo</t>
  </si>
  <si>
    <t>O1010</t>
  </si>
  <si>
    <t>Infrastruktura wodociągowa i sanitarna wsi</t>
  </si>
  <si>
    <t>Transport i łączność</t>
  </si>
  <si>
    <t>Gospodarka mieszkaniowa</t>
  </si>
  <si>
    <t>Administracja publiczna</t>
  </si>
  <si>
    <t>Kultura i ochrona dziedzictwa narodowego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</si>
  <si>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</si>
  <si>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</si>
  <si>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</si>
  <si>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</si>
  <si>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</si>
  <si>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</si>
  <si>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</si>
  <si>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</si>
  <si>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Dotacje</t>
  </si>
  <si>
    <t>Nazwa zadania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</si>
  <si>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</si>
  <si>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</si>
  <si>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</si>
  <si>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</si>
  <si>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</si>
  <si>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Lp.</t>
  </si>
  <si>
    <t>Nazwa instytucji</t>
  </si>
  <si>
    <t>Gminny Ośrodek Kultury w Nowym Duninowie z siedzibą w Soczewce</t>
  </si>
  <si>
    <t>Gminna Biblioteka Publiczna w  Nowym Duninowie</t>
  </si>
  <si>
    <t>Rozdz.</t>
  </si>
  <si>
    <t>Nazwa zadania inwestycyjnego (w tym w ramach funduszu sołeckiego)</t>
  </si>
  <si>
    <t>1.</t>
  </si>
  <si>
    <t>Plan po zmianach</t>
  </si>
  <si>
    <t>Wykonanie</t>
  </si>
  <si>
    <t>% Wyk</t>
  </si>
  <si>
    <t>Wytwarzanie i zaopatrywanie w energie elektryczną, gaz i wodę</t>
  </si>
  <si>
    <t>Źródło dochodu</t>
  </si>
  <si>
    <t>O1095</t>
  </si>
  <si>
    <t>% Wyk.</t>
  </si>
  <si>
    <t>Wydatki</t>
  </si>
  <si>
    <t>Plan</t>
  </si>
  <si>
    <t xml:space="preserve">% Wyk. </t>
  </si>
  <si>
    <t>Zwrot podatku akcyzowego zawartego w cenie oleju napedowego wykorzystywanego do produkcji rolnej przez producentów rolnych</t>
  </si>
  <si>
    <t>Wpływy z różnych dochodów</t>
  </si>
  <si>
    <t>Wpływy z opłaty skarbowej</t>
  </si>
  <si>
    <t>Wpływy z opłaty targowej</t>
  </si>
  <si>
    <t>Wpływy z innych lokalnych opłat pobieranych przez jst na podstawie odrębnych ustaw</t>
  </si>
  <si>
    <t>Subwencje ogólne z budżetu państwa</t>
  </si>
  <si>
    <t>Dochody jst związane  z realizacją zadań z zakresu administracji rządowej oraz innych zadań zleconych ustawami</t>
  </si>
  <si>
    <t>Pozostała działalność</t>
  </si>
  <si>
    <t>Różne rozliczenia</t>
  </si>
  <si>
    <t>Pomoc społeczna</t>
  </si>
  <si>
    <t>Usługi opiekuńcze i specjalistyczne usługi opiekuńcze</t>
  </si>
  <si>
    <t>Edukacyjna opieka wychowawcza</t>
  </si>
  <si>
    <t>Gospodarka komunalna i ochrona środowiska</t>
  </si>
  <si>
    <t>Ogółem wydatki</t>
  </si>
  <si>
    <t>Promocja jednostek samorządu terytorialnego</t>
  </si>
  <si>
    <t>Urzędy naczelnych organów władzy</t>
  </si>
  <si>
    <t>Dochody od osób prawnych</t>
  </si>
  <si>
    <t>Oświata i wychowanie</t>
  </si>
  <si>
    <t>`</t>
  </si>
  <si>
    <t>Zadania z zakresu upowszechniania turystyki</t>
  </si>
  <si>
    <t>Realizacja świadczeń rodzinnych, świadczeń z funduszu alimentacyjnego i składek na ubezpieczenie emerytalne i rentowe z ubezpieczrnia społecznego</t>
  </si>
  <si>
    <t>Dochody bieżące ogółem</t>
  </si>
  <si>
    <t>Dochody majątkowe ogółem</t>
  </si>
  <si>
    <t>Wpływy z różnych opłat</t>
  </si>
  <si>
    <t xml:space="preserve"> Tabela nr 1</t>
  </si>
  <si>
    <t>Dochody razem</t>
  </si>
  <si>
    <t>%  Wyk</t>
  </si>
  <si>
    <t>% wyk</t>
  </si>
  <si>
    <t>Tabela nr 2</t>
  </si>
  <si>
    <t>Tabela nr 3</t>
  </si>
  <si>
    <t>Tabela nr 4</t>
  </si>
  <si>
    <t>Tabela nr 5</t>
  </si>
  <si>
    <t>Tabela nr 6</t>
  </si>
  <si>
    <t>Treść</t>
  </si>
  <si>
    <t>Jednostki sektora finansów publicznych</t>
  </si>
  <si>
    <t>Nazwa jednostki</t>
  </si>
  <si>
    <t>Jednostki spoza sektora finansów publicznych</t>
  </si>
  <si>
    <t>Zadania z zakresu kultury fizycznej i sportu realizowane przez podmioty wyłonione w drodze konkursu</t>
  </si>
  <si>
    <t>Wykon.</t>
  </si>
  <si>
    <t>% wyk.</t>
  </si>
  <si>
    <t>Tabela nr 7</t>
  </si>
  <si>
    <t xml:space="preserve">                                </t>
  </si>
  <si>
    <t>Kultura fizyczna</t>
  </si>
  <si>
    <t>Gospodarka odpadami</t>
  </si>
  <si>
    <t>Sprawowanie opieki</t>
  </si>
  <si>
    <t>Zadania z zakresu przeciwdziałania przemocy w rodzinie</t>
  </si>
  <si>
    <t>Wydatki bieżące</t>
  </si>
  <si>
    <t>inwestycje i zakupy inwestycyjne</t>
  </si>
  <si>
    <t>na programy finansowane z udziałem środków o których mowa w art..5 ust1 pkt 2 i 3</t>
  </si>
  <si>
    <t>Wydatki majątkowe</t>
  </si>
  <si>
    <t>zakup i objęcie akcji i udziałów oraz wniesienie wkładów do spółek prawa handlowego</t>
  </si>
  <si>
    <t>Z tego:</t>
  </si>
  <si>
    <t>Rodziny zastępcze</t>
  </si>
  <si>
    <t>Dochody i wydatki związane z realizacją zadań realizowanych w drodze umów lub porozumień między jednostkami samorządu terytorialnego</t>
  </si>
  <si>
    <t>Partycypacja w zatrudnieniu Prezesa ZNP</t>
  </si>
  <si>
    <t>Dotacje ogółem</t>
  </si>
  <si>
    <t>Wydatki ogółem</t>
  </si>
  <si>
    <t>Klasyfikacja
§</t>
  </si>
  <si>
    <t>Dochody</t>
  </si>
  <si>
    <t>2.</t>
  </si>
  <si>
    <t>3.</t>
  </si>
  <si>
    <t>Wynik budżetu</t>
  </si>
  <si>
    <t>Przychody ogółem:</t>
  </si>
  <si>
    <t>Kredyty</t>
  </si>
  <si>
    <t>§ 952</t>
  </si>
  <si>
    <t>Pożyczki</t>
  </si>
  <si>
    <t>4.</t>
  </si>
  <si>
    <t>5.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</si>
  <si>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</si>
  <si>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</si>
  <si>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</si>
  <si>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</si>
  <si>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</si>
  <si>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</si>
  <si>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</si>
  <si>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</si>
  <si>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</si>
  <si>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</si>
  <si>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§ 994</t>
  </si>
  <si>
    <t>% Wykonania</t>
  </si>
  <si>
    <t>Tabela nr 8</t>
  </si>
  <si>
    <t>Dodatek energetyczny</t>
  </si>
  <si>
    <t>Wspieranie rodzin wielodzietnych</t>
  </si>
  <si>
    <t>Dotacja celowa otrzymana z tytułu pomocy finansowej udzielonej miedzy jst na dofinansowanie własnych zadań bieżących</t>
  </si>
  <si>
    <t>Program - nazwa zadania</t>
  </si>
  <si>
    <t>Zmiana (-)</t>
  </si>
  <si>
    <t>Zmiana (+)</t>
  </si>
  <si>
    <t>Plan wydatków bieżących</t>
  </si>
  <si>
    <t>Plan wydatków majątkowych</t>
  </si>
  <si>
    <t>Budżet UE</t>
  </si>
  <si>
    <t>Dotacja Budżet Państwa</t>
  </si>
  <si>
    <t>Środki wlasne</t>
  </si>
  <si>
    <t>Zarządzanie kryzysowe</t>
  </si>
  <si>
    <t>Urząd Marszałkowski Województwa Mazowieckiego</t>
  </si>
  <si>
    <t>Realizacja zadań wymagajacych stosowania specjalnej organizacji nauki i metod pracy</t>
  </si>
  <si>
    <t xml:space="preserve">                                                                                 </t>
  </si>
  <si>
    <t>Nazwa sołectwa lub innej jednostki pomocniczej</t>
  </si>
  <si>
    <t>Nazwa zadania, przedsięwzięcia</t>
  </si>
  <si>
    <t>w tym</t>
  </si>
  <si>
    <t>Brwilno</t>
  </si>
  <si>
    <t>Brwilno Dolne - Soczewka</t>
  </si>
  <si>
    <t>Duży Duninów</t>
  </si>
  <si>
    <t>Lipianki</t>
  </si>
  <si>
    <t>Dzierzązna</t>
  </si>
  <si>
    <t>Karolewo - Nowa Wieś</t>
  </si>
  <si>
    <t xml:space="preserve">Nowy Duninów </t>
  </si>
  <si>
    <t>Popłacin</t>
  </si>
  <si>
    <t>Stary Duninów</t>
  </si>
  <si>
    <t>Jezewo - Trzcianno</t>
  </si>
  <si>
    <t>Wola Brwileńska</t>
  </si>
  <si>
    <t>Wpływy z opłat z tytułu uzytkowania wieczystego nieruchomości</t>
  </si>
  <si>
    <t>Wpływy z opłaty produktowej</t>
  </si>
  <si>
    <t>Drogi publiczne wojewódzkie</t>
  </si>
  <si>
    <t>Świadczenia wychowawcze - rodzina 500 plus</t>
  </si>
  <si>
    <t xml:space="preserve">                                                                                        </t>
  </si>
  <si>
    <t>Środoń Brzezinna Góra</t>
  </si>
  <si>
    <t>% wykonania</t>
  </si>
  <si>
    <t>Tabela nr 9 wykonanie wydatków</t>
  </si>
  <si>
    <t>Wpływy z rozliczeń z lat ubiegłych</t>
  </si>
  <si>
    <t>Wpływy z tytułu kosztów egzekucyjnych, opłaty komorniczej i kosztów upomnień</t>
  </si>
  <si>
    <t>Rodzina</t>
  </si>
  <si>
    <t>Pomoc w zakresie dożywiania</t>
  </si>
  <si>
    <t>Pomoc materialna dla uczniów o charakterze motywacyjnym</t>
  </si>
  <si>
    <t>Świadczenie wychowawcze</t>
  </si>
  <si>
    <t>Wspieranie rodziny</t>
  </si>
  <si>
    <t>Karta dużej rodziny</t>
  </si>
  <si>
    <t>Regionalne partnerstwo samorządów Mazowsza dla aktywności społeczeństwa informacyjnego w zakresie e-administracji i geoinformacji</t>
  </si>
  <si>
    <t>Ochrona zabytków i opieka nad zabytkami</t>
  </si>
  <si>
    <t>Wpływy z tytułu odpłatnego nabycia prawa własności oraz prawa użytkowania wieczystego nieruchomości</t>
  </si>
  <si>
    <t>Progeam dobry start</t>
  </si>
  <si>
    <t>Remont drogi gminnej w m. Popłacin</t>
  </si>
  <si>
    <t xml:space="preserve">Remont drogi gminnej w miejscowości Trzcianno </t>
  </si>
  <si>
    <t>Programy polityki zdrowotnej</t>
  </si>
  <si>
    <t>Zapewnienie uczniom  prawa  do bezpłatnego dostępu do podręczników, materiałów edukacyjnych</t>
  </si>
  <si>
    <t>Wyposażenie szkół w podręczniki oraz materiały edukacyjne</t>
  </si>
  <si>
    <t xml:space="preserve">Składki na ubezpieczenie zdrowotne opłacane za osoby pobierające niektóre  świadczenia rodzinne </t>
  </si>
  <si>
    <t>Dziełalność Państwowego Gospodarstwa Wodnego Wody Polskie</t>
  </si>
  <si>
    <t>Wpływy z tytułu przekształcenia prawa użytkowania wieczystego przysługujace osobom fizycznym w prawo własności</t>
  </si>
  <si>
    <t>Wpływy ze sprzedaży składników majątkowych</t>
  </si>
  <si>
    <t>Wpływy z tytułu kar i odszkodowań</t>
  </si>
  <si>
    <t>Budowa świetlicy wiejskiej w m. Wola Brwileńska</t>
  </si>
  <si>
    <t xml:space="preserve">Remont drogi gminnej w miejscowości  Środoń </t>
  </si>
  <si>
    <t>Remont drogi gminnej w miejscowości Brwilno</t>
  </si>
  <si>
    <t>Remont drogi gminnej w miejscowości  Dzierzązna</t>
  </si>
  <si>
    <t>Wpływy z pozostałych odsetek</t>
  </si>
  <si>
    <t>Dotacje celowe otrzymane z budżetu państwa na realizację zadań bieżących z  zakresu administracji rządowej oraz innych zadań zleconych gminie (związkom gmin, związkom powiatowo-gminnym) ustawami</t>
  </si>
  <si>
    <t>Wpływy z rozliczeń/zwrotów z lat ubiegłych</t>
  </si>
  <si>
    <t>Wpływy z najmu i dzierżawy składników majątkowych Skarbu Państwa, jednostek samorządu terytorialnego lub innych jednostek zaliczanych do sektora finansów publicznych oraz innych umów o podabnym charakterze</t>
  </si>
  <si>
    <t>Dotacje celowe w ramach programów finansowanych z udziałem środków europejskich oraz środków, o których mowa w art. 5 ust. 3 pkt 5 lit. a i b ustawy lub płatności w ramach budżetu środków europejskich realizowanych przez jednostki samorządu terytorialnego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</si>
  <si>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</si>
  <si>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</si>
  <si>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</si>
  <si>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</si>
  <si>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</si>
  <si>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</si>
  <si>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 opłacany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</si>
  <si>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</si>
  <si>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</si>
  <si>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</si>
  <si>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osdetek od nieterminowych wpłat z tytułu podatków i opłat</t>
  </si>
  <si>
    <t>Dotacje celowe otrzymane z budżetu państwa na realizację własnych zadań bieżących gmin (związków gmin, związków powiatowo-gminnych)</t>
  </si>
  <si>
    <t>Dotacje celowe otrzymane z gminy na zadania bieżące realizowane na podstawie porozumień (umów) miedzy jednostkami jst</t>
  </si>
  <si>
    <t>Dotacje celowe otrzymane z budżetu państwa na zadania bieżące z  zakresu administracji rządowej zlecone gminom (związkom gmin, związkom powiatowo-gminnym) związane z realizacja świadczenia wychowawczego stanowiącego pomoc państwa w wychowaniu dzieci</t>
  </si>
  <si>
    <t>Środki na dofinansowaniw własnych inwestycji gmin,powiatów (związków gmin, związków powiatowo-gminnych, związków powiatów), samorządów województw, pozyskane z innych żródeł</t>
  </si>
  <si>
    <t>Dotacje celowe otrzymane z samorządu województwa na inwestycje i zakupy inwestycyjne realizowane na podstawie porozumień (umów) między jst</t>
  </si>
  <si>
    <t>Dotacje celowe otrzymane z budzetu państwa na realizację inwestycji i zakupów inwestycyjnych własnych gmin (związków gmin, związków powiatowo-gminnych)</t>
  </si>
  <si>
    <t>Dotacje celowe w ramach programów finansowanych z udziałem środków europejskich oraz środków, o których mowa w art. 5 ust. 1 pkt 3 oraz ust. 3 pkt 5 i 6 ustawy, lub płatności w ramach budżetu środków europejskich z wyłączeniem dochodów klasyfikowanych w paragrafie 625</t>
  </si>
  <si>
    <t>Wpływy ze zwrotów dotacji oraz płatności wykorzystanych niezgodnie z przeznaczeniem lub wykorzystanych z naruszeniem procedur. O których mowa w art.. 184 ustawy, pobranych nienależnie lub w nadmiernej wysokości</t>
  </si>
  <si>
    <t>Handel</t>
  </si>
  <si>
    <t>Wybory Przeydenta Rzeczypospolitej Polskiej</t>
  </si>
  <si>
    <t>Komendy Wojewódzkie Policji</t>
  </si>
  <si>
    <t>Środki otrzymane z państwowych funduszy celowych na realizację zadań bieżących jednostek sektora finansów publicznych</t>
  </si>
  <si>
    <t>Przeprowadzenie wyborów Prezydentan Rxeczypospolitej Polskiej</t>
  </si>
  <si>
    <t>Dofinansowanie prac remontowych i konserwatorskich obiektów zabytkowych prze podmioty które złożyły w 2020 roku wniosek</t>
  </si>
  <si>
    <t>Plan 2020</t>
  </si>
  <si>
    <t>Przychody jst. z niewykorzystanych środki pieniężnych na rachunku bieżącym budżetu, wynikajacych z rozliczenia dochodów i wydatków nimi finansowanych związanych ze szczególnymi zasadami wykonywania budżetu określonymi w odrębnych ustawach</t>
  </si>
  <si>
    <t>Przychody jst. z wynikających  z rozliczenia środki określone w art.. 5 ust. 1 pkt 2 ustawy i dotacji na realizację programu, projektu lub zadania finansowanego z udziałem tych środków</t>
  </si>
  <si>
    <t>Remont drogi gminnej ul. Górki w miejscowości Brwilno Dolne</t>
  </si>
  <si>
    <t>Utwardzenie terenu przy świetlicy wiejskiej w miejscowości Lipianki z wykorzystaniem kostki brukowej - zakup i załozenie kostki brukowej (własność Gminy)</t>
  </si>
  <si>
    <t>Kamion-Grodziska</t>
  </si>
  <si>
    <t>Zakup i montaż oswietlenia solarnego przy drodze gminnej w miejscowości Karolewo (3 lampy)</t>
  </si>
  <si>
    <t>Zakup i montaż oswietlenia solarnego przy drodze gminnej w miejscowości Nowa Wieś (2 lampy)</t>
  </si>
  <si>
    <t>Remont chodnika drogi gminnej, ulicy Osiedlowej w Nowym Duninowie</t>
  </si>
  <si>
    <t>Budowa świetlicy wiejskiej w Sołectwie Wola Brwileńska - zakup materiałów budowlanych (własność Gminy)</t>
  </si>
  <si>
    <t>Rozbudowa sieci wodociągowych i kanalizacyjnych</t>
  </si>
  <si>
    <t>Budowa drogi gminnej w m. Lipianki Etap I</t>
  </si>
  <si>
    <t>Przebudowa drogi gminnej Nowy Duninów Trzcianno ETAP I (projekt)</t>
  </si>
  <si>
    <t>Zakup kontenera</t>
  </si>
  <si>
    <t>Zakup samochodu osobowego do przewozu dzieci niepełnosprawnych do szkół</t>
  </si>
  <si>
    <t>Przyłącze kablowe wraz z systemem monitoringu dla potrzeb gospodarki odpadami w m. Nowy Duninów</t>
  </si>
  <si>
    <t>Zakup i montaż kontenera socjalnego dla potrzeb sołectwa Kamion-Grodziska</t>
  </si>
  <si>
    <t>Wydatki na zadania inwestycyjne na 2020 rok nieobjęte wykazem przedsięwzięć do WPF</t>
  </si>
  <si>
    <t>Budowa drogi gminnej w m. Lipianki - Etap I</t>
  </si>
  <si>
    <t>Dofinansowanie wydatków bieżacych związanych z prowadzeniem akcji ratowniczych dla OSP w Lipiankach</t>
  </si>
  <si>
    <t>Dofinansowanie wydatków bieżących dla OSP w Nowym Duninowie i Dzierząznie</t>
  </si>
  <si>
    <t>Remont pokrycia dachu w budynku strażnicy OSP w Nowym Duninowie</t>
  </si>
  <si>
    <t>Wydatki na 2020 rok obejmujące zadania jednostek pomocniczych gminy, w tym realizowane w ramach funduszu sołeckiego</t>
  </si>
  <si>
    <t>Dotacje celowe dla podmiotów zaliczonych i  niezaliczanych do sektora finansów publicznych w 2020 r.</t>
  </si>
  <si>
    <t>Remont drogi gminnej w miejscowości Kamion (działka nr 267)</t>
  </si>
  <si>
    <t>Zakup i montaż kontenera socjalnego dla potrzeb sołectwa Kamion Grodziska</t>
  </si>
  <si>
    <t>Zakup wyposazenia do świetlicy wiejskiej (stoły i krzesła)</t>
  </si>
  <si>
    <t>Zakup sprzętu w celu promocji sołectwa Stary Duninów i Gminy Nowy Duninów</t>
  </si>
  <si>
    <t>Zakup i montaż oświetlenia solarnego przy drodze gminnej w miejscowości Stary Duninów (1 szt)</t>
  </si>
  <si>
    <t>Zakup i montaż oświetlenia solarnego przy drodze krajowej w miejscowości Stary Duninów (2 szt)</t>
  </si>
  <si>
    <t>Remont drogi gminnej ul. Wierzbowa w miejscowości Soczewka</t>
  </si>
  <si>
    <t>funduszu sołeckiego za 2020 rok</t>
  </si>
  <si>
    <t>Wykonanie za 2020 rok</t>
  </si>
  <si>
    <t>Rozbudowa kompleksu sportowego przy Szkole Podstawowej w Nowym Duninowie poprzez budowę skoczni w dal oraz strefy workout.</t>
  </si>
  <si>
    <t>Spis powszechny i inne</t>
  </si>
  <si>
    <t>Wykonanie wydatków  za   2020  rok</t>
  </si>
  <si>
    <t>Dotacje celowe w ramach programów finansowanych z udziałem środków europejskich oraz środków, o których mowa w art. 5 ust. 3 pkt 5 lit. a i b  ustawy, lub płatności w ramach budżetu środków europejskich realizowanych przez jednostki samorzadu terytorialnego</t>
  </si>
  <si>
    <t>Dotacja celowa otrzymana z tytułu pomocy finansowej udzielonej miedzy jednostkami samorządu terytorialnego na dofinansowanie własnych zadań inwestycyjnych i zakupów inwestycyjnych</t>
  </si>
  <si>
    <t>kultura fizyczna i sport</t>
  </si>
  <si>
    <t>Środki otrzymane od pozostałych jednostek zaliczanych do sektora finansów publicznych na realizację zadań bieżących jednostek zaliczanych do sektora finansów publicznych</t>
  </si>
  <si>
    <t>Wpływy z różnych rozliczeń</t>
  </si>
  <si>
    <t>wykonanie dochodów budżetowych za  2020 r.</t>
  </si>
  <si>
    <t>Przeprowadzenie Spisu Rolnego w 2020 roku</t>
  </si>
  <si>
    <t>Przeprowadzenie Narodowego Spisu Powszechnego Ludności i Mieszkań</t>
  </si>
  <si>
    <t>Dochody i wydatki związane z realizacją zadań z zakresu administracji rządowej i innych zleconych odrębnymi ustawami za  2020 rok</t>
  </si>
  <si>
    <t>Dotacje podmiotowe wykonanie za  2020 rok</t>
  </si>
  <si>
    <t>Wykonanie za  2020 rok.</t>
  </si>
  <si>
    <t>Zakup i montaż lamp solarnych dla potrzeb sołectwa Brwilno</t>
  </si>
  <si>
    <t>Zakup i montaż lamp solarnych dla potrzeb sołectwa Stary Duninów</t>
  </si>
  <si>
    <t>Inwentaryzacja źródeł ciepła na terenie Gminy Nowy Duninów</t>
  </si>
  <si>
    <t>Zakup i montaz kontenera dla potrzeb sołecwa Kamion - Grodziska</t>
  </si>
  <si>
    <t>Rozbudowa kompleksu sportowego przy Szkole Podstawowej w Nowym Duninowie poprzez budowę skoczni w dal oraz strefy workout</t>
  </si>
  <si>
    <t>Wykonanie za  2020 rok</t>
  </si>
  <si>
    <t>Przychody i rozchody budżetu wykonanie za   2020 r.</t>
  </si>
  <si>
    <t>Udzielone pożyczki i kredyty</t>
  </si>
  <si>
    <t>Przelewy na rachunki lokat</t>
  </si>
  <si>
    <t>Środki z funduszu pracy otrzymane na realizacje zadań wynikajacych z odrebnych ustaw</t>
  </si>
  <si>
    <t>Konserwacja ksiąg stanu cywilnego</t>
  </si>
  <si>
    <t>Zmiany w planie wydatków na realizację programów finansowanych z udziałem środków, o których mowa w art. 5 ust. 1 pkt. 2 i 3  ustawy o finansach publicznych za 2020 rok</t>
  </si>
  <si>
    <t>Kształcimy kompetencje i eksperymentujemy - kontynujemy dobre praktyki w Gminie Nowy Duninów</t>
  </si>
  <si>
    <t>Powszechny dostęp do szybkiego internetu "Zdalna szkoła"</t>
  </si>
  <si>
    <t>Powszechny dostęp do szybkiego internetu "Zdalna szkoła +"</t>
  </si>
  <si>
    <t>Plan wydatków na 01.01.2020 r.</t>
  </si>
  <si>
    <t>Plan wydatków na  31.12.2020 r.</t>
  </si>
  <si>
    <t>Pozostałe działania związane z gospodarka odpadami</t>
  </si>
  <si>
    <t>Zakup tablicy informacyjnej dla Sołectwa Lipianki (na tablicy będą zamieszczane informacje dotyczące sołectwa)</t>
  </si>
  <si>
    <t>Tabela nr 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</si>
</sst>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;[Red]#,##0.00"/>
    <numFmt numFmtId="166" formatCode="#,##0.0;[Red]#,##0.0"/>
    <numFmt numFmtId="167" formatCode="[$-415]d\ mmmm\ yyyy"/>
    <numFmt numFmtId="168" formatCode="_-* #,##0.00\ [$zł-415]_-;\-* #,##0.00\ [$zł-415]_-;_-* &quot;-&quot;??\ [$zł-415]_-;_-@_-"/>
    <numFmt numFmtId="169" formatCode="_-* #,##0.0\ _z_ł_-;\-* #,##0.0\ _z_ł_-;_-* &quot;-&quot;??\ _z_ł_-;_-@_-"/>
    <numFmt numFmtId="170" formatCode="[$-F400]h:mm:ss\ AM/PM"/>
    <numFmt numFmtId="171" formatCode="0.0;[Red]0.0"/>
    <numFmt numFmtId="172" formatCode="#,##0;[Red]#,##0"/>
    <numFmt numFmtId="173" formatCode="0.00;[Red]0.00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3.5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63"/>
      <name val="Czcionka tekstu podstawowego"/>
      <family val="2"/>
    </font>
    <font>
      <sz val="12"/>
      <name val="Arial"/>
      <family val="2"/>
    </font>
    <font>
      <sz val="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0" fillId="0" borderId="0" xfId="53" applyFont="1">
      <alignment/>
      <protection/>
    </xf>
    <xf numFmtId="3" fontId="21" fillId="20" borderId="10" xfId="0" applyNumberFormat="1" applyFont="1" applyFill="1" applyBorder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2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22" fillId="0" borderId="13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173" fontId="21" fillId="0" borderId="15" xfId="0" applyNumberFormat="1" applyFont="1" applyBorder="1" applyAlignment="1">
      <alignment horizontal="right" vertical="center"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172" fontId="22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165" fontId="22" fillId="0" borderId="15" xfId="0" applyNumberFormat="1" applyFont="1" applyBorder="1" applyAlignment="1">
      <alignment horizontal="right" vertical="center"/>
    </xf>
    <xf numFmtId="173" fontId="22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horizontal="right" vertical="center"/>
    </xf>
    <xf numFmtId="3" fontId="32" fillId="2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165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165" fontId="28" fillId="0" borderId="10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9" fontId="28" fillId="0" borderId="0" xfId="55" applyFont="1" applyAlignment="1">
      <alignment vertical="center"/>
    </xf>
    <xf numFmtId="165" fontId="28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15" xfId="0" applyBorder="1" applyAlignment="1">
      <alignment horizontal="center" wrapText="1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  <xf numFmtId="4" fontId="21" fillId="0" borderId="14" xfId="0" applyNumberFormat="1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0" fillId="2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173" fontId="0" fillId="0" borderId="10" xfId="0" applyNumberFormat="1" applyBorder="1" applyAlignment="1">
      <alignment horizontal="right"/>
    </xf>
    <xf numFmtId="0" fontId="22" fillId="0" borderId="11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3" fontId="32" fillId="20" borderId="13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3" fontId="21" fillId="20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wrapText="1"/>
    </xf>
    <xf numFmtId="0" fontId="21" fillId="20" borderId="16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28" fillId="0" borderId="0" xfId="52" applyNumberFormat="1" applyFont="1" applyFill="1" applyAlignment="1">
      <alignment horizontal="left"/>
      <protection/>
    </xf>
    <xf numFmtId="3" fontId="28" fillId="0" borderId="0" xfId="52" applyNumberFormat="1" applyFont="1" applyFill="1" applyAlignment="1">
      <alignment horizontal="center"/>
      <protection/>
    </xf>
    <xf numFmtId="4" fontId="28" fillId="0" borderId="0" xfId="52" applyNumberFormat="1" applyFont="1" applyFill="1" applyAlignment="1">
      <alignment/>
      <protection/>
    </xf>
    <xf numFmtId="3" fontId="28" fillId="0" borderId="0" xfId="52" applyNumberFormat="1" applyFont="1" applyFill="1" applyAlignment="1">
      <alignment/>
      <protection/>
    </xf>
    <xf numFmtId="3" fontId="28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34" fillId="0" borderId="0" xfId="0" applyNumberFormat="1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0" fontId="12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51" fillId="0" borderId="0" xfId="0" applyFont="1" applyAlignment="1">
      <alignment/>
    </xf>
    <xf numFmtId="0" fontId="27" fillId="0" borderId="16" xfId="0" applyFont="1" applyBorder="1" applyAlignment="1">
      <alignment vertical="center" wrapText="1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52" fillId="0" borderId="0" xfId="0" applyFont="1" applyAlignment="1">
      <alignment/>
    </xf>
    <xf numFmtId="4" fontId="28" fillId="0" borderId="10" xfId="0" applyNumberFormat="1" applyFont="1" applyBorder="1" applyAlignment="1">
      <alignment/>
    </xf>
    <xf numFmtId="4" fontId="21" fillId="20" borderId="16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right" vertical="center"/>
    </xf>
    <xf numFmtId="4" fontId="19" fillId="0" borderId="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/>
    </xf>
    <xf numFmtId="4" fontId="30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0" fillId="0" borderId="0" xfId="51">
      <alignment/>
      <protection/>
    </xf>
    <xf numFmtId="0" fontId="44" fillId="0" borderId="0" xfId="51" applyFont="1" applyAlignment="1">
      <alignment vertical="center"/>
      <protection/>
    </xf>
    <xf numFmtId="0" fontId="0" fillId="0" borderId="0" xfId="51" applyAlignment="1">
      <alignment horizontal="center" vertical="center"/>
      <protection/>
    </xf>
    <xf numFmtId="0" fontId="48" fillId="24" borderId="10" xfId="51" applyFont="1" applyFill="1" applyBorder="1" applyAlignment="1">
      <alignment horizontal="center" vertical="center" wrapText="1"/>
      <protection/>
    </xf>
    <xf numFmtId="0" fontId="29" fillId="24" borderId="10" xfId="51" applyFont="1" applyFill="1" applyBorder="1" applyAlignment="1">
      <alignment horizontal="center" vertical="center"/>
      <protection/>
    </xf>
    <xf numFmtId="0" fontId="29" fillId="24" borderId="10" xfId="51" applyFont="1" applyFill="1" applyBorder="1" applyAlignment="1">
      <alignment horizontal="center" vertical="center" wrapText="1"/>
      <protection/>
    </xf>
    <xf numFmtId="0" fontId="44" fillId="0" borderId="11" xfId="51" applyFont="1" applyBorder="1" applyAlignment="1">
      <alignment vertical="center"/>
      <protection/>
    </xf>
    <xf numFmtId="0" fontId="49" fillId="0" borderId="10" xfId="51" applyFont="1" applyBorder="1" applyAlignment="1">
      <alignment horizontal="center" vertical="center"/>
      <protection/>
    </xf>
    <xf numFmtId="0" fontId="49" fillId="0" borderId="15" xfId="51" applyFont="1" applyBorder="1" applyAlignment="1">
      <alignment vertical="center" wrapText="1"/>
      <protection/>
    </xf>
    <xf numFmtId="0" fontId="49" fillId="0" borderId="13" xfId="51" applyFont="1" applyBorder="1" applyAlignment="1">
      <alignment horizontal="justify" vertical="center"/>
      <protection/>
    </xf>
    <xf numFmtId="4" fontId="48" fillId="24" borderId="10" xfId="51" applyNumberFormat="1" applyFont="1" applyFill="1" applyBorder="1" applyAlignment="1">
      <alignment horizontal="right" vertical="center" wrapText="1"/>
      <protection/>
    </xf>
    <xf numFmtId="0" fontId="0" fillId="0" borderId="0" xfId="51" applyFont="1" applyAlignment="1">
      <alignment vertical="center" wrapText="1"/>
      <protection/>
    </xf>
    <xf numFmtId="0" fontId="0" fillId="0" borderId="0" xfId="51" applyAlignment="1">
      <alignment vertical="center"/>
      <protection/>
    </xf>
    <xf numFmtId="4" fontId="0" fillId="0" borderId="0" xfId="51" applyNumberForma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9" fillId="0" borderId="0" xfId="51" applyFont="1" applyAlignment="1">
      <alignment vertical="center"/>
      <protection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9" fillId="0" borderId="15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2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3" fontId="21" fillId="20" borderId="22" xfId="0" applyNumberFormat="1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 wrapText="1"/>
    </xf>
    <xf numFmtId="4" fontId="39" fillId="0" borderId="14" xfId="0" applyNumberFormat="1" applyFont="1" applyBorder="1" applyAlignment="1">
      <alignment horizontal="right" wrapText="1"/>
    </xf>
    <xf numFmtId="1" fontId="34" fillId="0" borderId="25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0" fillId="0" borderId="10" xfId="51" applyFont="1" applyBorder="1" applyAlignment="1">
      <alignment horizontal="center" vertical="center"/>
      <protection/>
    </xf>
    <xf numFmtId="0" fontId="43" fillId="0" borderId="10" xfId="51" applyFont="1" applyBorder="1" applyAlignment="1">
      <alignment horizontal="center"/>
      <protection/>
    </xf>
    <xf numFmtId="0" fontId="43" fillId="0" borderId="0" xfId="51" applyFont="1" applyAlignment="1">
      <alignment horizontal="center"/>
      <protection/>
    </xf>
    <xf numFmtId="0" fontId="0" fillId="0" borderId="26" xfId="0" applyBorder="1" applyAlignment="1">
      <alignment horizontal="center" wrapText="1"/>
    </xf>
    <xf numFmtId="165" fontId="20" fillId="0" borderId="15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0" fillId="0" borderId="11" xfId="51" applyBorder="1">
      <alignment/>
      <protection/>
    </xf>
    <xf numFmtId="0" fontId="49" fillId="0" borderId="15" xfId="51" applyFont="1" applyBorder="1" applyAlignment="1">
      <alignment horizontal="center" vertical="center"/>
      <protection/>
    </xf>
    <xf numFmtId="165" fontId="28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right"/>
    </xf>
    <xf numFmtId="173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2" fontId="27" fillId="0" borderId="16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" fontId="29" fillId="0" borderId="15" xfId="51" applyNumberFormat="1" applyFont="1" applyBorder="1" applyAlignment="1">
      <alignment horizontal="right" vertical="center"/>
      <protection/>
    </xf>
    <xf numFmtId="4" fontId="29" fillId="0" borderId="10" xfId="51" applyNumberFormat="1" applyFont="1" applyBorder="1" applyAlignment="1">
      <alignment horizontal="right" vertical="center"/>
      <protection/>
    </xf>
    <xf numFmtId="4" fontId="49" fillId="0" borderId="15" xfId="51" applyNumberFormat="1" applyFont="1" applyBorder="1" applyAlignment="1">
      <alignment horizontal="right" vertical="center"/>
      <protection/>
    </xf>
    <xf numFmtId="4" fontId="49" fillId="0" borderId="10" xfId="51" applyNumberFormat="1" applyFont="1" applyBorder="1" applyAlignment="1">
      <alignment horizontal="right" vertical="center"/>
      <protection/>
    </xf>
    <xf numFmtId="4" fontId="29" fillId="24" borderId="10" xfId="51" applyNumberFormat="1" applyFont="1" applyFill="1" applyBorder="1" applyAlignment="1">
      <alignment horizontal="right" vertical="center" wrapText="1"/>
      <protection/>
    </xf>
    <xf numFmtId="0" fontId="48" fillId="24" borderId="11" xfId="51" applyFont="1" applyFill="1" applyBorder="1" applyAlignment="1">
      <alignment horizontal="center" vertical="center"/>
      <protection/>
    </xf>
    <xf numFmtId="0" fontId="48" fillId="24" borderId="15" xfId="51" applyFont="1" applyFill="1" applyBorder="1" applyAlignment="1">
      <alignment horizontal="center" vertical="center"/>
      <protection/>
    </xf>
    <xf numFmtId="0" fontId="48" fillId="24" borderId="11" xfId="51" applyFont="1" applyFill="1" applyBorder="1" applyAlignment="1">
      <alignment horizontal="center" vertical="center" wrapText="1"/>
      <protection/>
    </xf>
    <xf numFmtId="0" fontId="49" fillId="24" borderId="15" xfId="51" applyFont="1" applyFill="1" applyBorder="1" applyAlignment="1">
      <alignment horizontal="center" vertical="center" wrapText="1"/>
      <protection/>
    </xf>
    <xf numFmtId="0" fontId="48" fillId="24" borderId="15" xfId="51" applyFont="1" applyFill="1" applyBorder="1" applyAlignment="1">
      <alignment horizontal="center" vertical="center" wrapText="1"/>
      <protection/>
    </xf>
    <xf numFmtId="0" fontId="48" fillId="24" borderId="12" xfId="51" applyFont="1" applyFill="1" applyBorder="1" applyAlignment="1">
      <alignment horizontal="center" vertical="center" wrapText="1"/>
      <protection/>
    </xf>
    <xf numFmtId="0" fontId="48" fillId="24" borderId="14" xfId="51" applyFont="1" applyFill="1" applyBorder="1" applyAlignment="1">
      <alignment horizontal="center" vertical="center" wrapText="1"/>
      <protection/>
    </xf>
    <xf numFmtId="0" fontId="29" fillId="24" borderId="12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48" fillId="24" borderId="13" xfId="5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center" vertical="center"/>
    </xf>
    <xf numFmtId="165" fontId="21" fillId="20" borderId="10" xfId="0" applyNumberFormat="1" applyFont="1" applyFill="1" applyBorder="1" applyAlignment="1">
      <alignment horizontal="center" vertical="center"/>
    </xf>
    <xf numFmtId="3" fontId="32" fillId="20" borderId="11" xfId="0" applyNumberFormat="1" applyFont="1" applyFill="1" applyBorder="1" applyAlignment="1">
      <alignment horizontal="center" vertical="center" wrapText="1"/>
    </xf>
    <xf numFmtId="3" fontId="32" fillId="20" borderId="26" xfId="0" applyNumberFormat="1" applyFont="1" applyFill="1" applyBorder="1" applyAlignment="1">
      <alignment horizontal="center" vertical="center" wrapText="1"/>
    </xf>
    <xf numFmtId="3" fontId="32" fillId="20" borderId="15" xfId="0" applyNumberFormat="1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5" fontId="32" fillId="20" borderId="11" xfId="0" applyNumberFormat="1" applyFont="1" applyFill="1" applyBorder="1" applyAlignment="1">
      <alignment horizontal="center" vertical="center" wrapText="1"/>
    </xf>
    <xf numFmtId="165" fontId="32" fillId="20" borderId="26" xfId="0" applyNumberFormat="1" applyFont="1" applyFill="1" applyBorder="1" applyAlignment="1">
      <alignment horizontal="center" vertical="center" wrapText="1"/>
    </xf>
    <xf numFmtId="165" fontId="32" fillId="20" borderId="15" xfId="0" applyNumberFormat="1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3" fontId="32" fillId="20" borderId="22" xfId="0" applyNumberFormat="1" applyFont="1" applyFill="1" applyBorder="1" applyAlignment="1">
      <alignment horizontal="center" vertical="center" wrapText="1"/>
    </xf>
    <xf numFmtId="3" fontId="32" fillId="20" borderId="27" xfId="0" applyNumberFormat="1" applyFont="1" applyFill="1" applyBorder="1" applyAlignment="1">
      <alignment horizontal="center" vertical="center" wrapText="1"/>
    </xf>
    <xf numFmtId="3" fontId="32" fillId="20" borderId="24" xfId="0" applyNumberFormat="1" applyFont="1" applyFill="1" applyBorder="1" applyAlignment="1">
      <alignment horizontal="center" vertical="center" wrapText="1"/>
    </xf>
    <xf numFmtId="3" fontId="32" fillId="20" borderId="28" xfId="0" applyNumberFormat="1" applyFont="1" applyFill="1" applyBorder="1" applyAlignment="1">
      <alignment horizontal="center" vertical="center" wrapText="1"/>
    </xf>
    <xf numFmtId="165" fontId="31" fillId="25" borderId="12" xfId="0" applyNumberFormat="1" applyFont="1" applyFill="1" applyBorder="1" applyAlignment="1">
      <alignment horizontal="center" vertical="center"/>
    </xf>
    <xf numFmtId="165" fontId="31" fillId="25" borderId="13" xfId="0" applyNumberFormat="1" applyFont="1" applyFill="1" applyBorder="1" applyAlignment="1">
      <alignment horizontal="center" vertical="center"/>
    </xf>
    <xf numFmtId="165" fontId="31" fillId="25" borderId="14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20" borderId="10" xfId="53" applyFont="1" applyFill="1" applyBorder="1" applyAlignment="1">
      <alignment horizontal="center" vertical="center" wrapText="1"/>
      <protection/>
    </xf>
    <xf numFmtId="4" fontId="21" fillId="20" borderId="10" xfId="0" applyNumberFormat="1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4" fontId="21" fillId="20" borderId="29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left" vertical="center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" fontId="21" fillId="20" borderId="16" xfId="0" applyNumberFormat="1" applyFont="1" applyFill="1" applyBorder="1" applyAlignment="1">
      <alignment horizontal="center" vertical="center"/>
    </xf>
    <xf numFmtId="3" fontId="21" fillId="20" borderId="16" xfId="0" applyNumberFormat="1" applyFont="1" applyFill="1" applyBorder="1" applyAlignment="1">
      <alignment horizontal="center" vertical="center" wrapText="1"/>
    </xf>
    <xf numFmtId="3" fontId="21" fillId="20" borderId="2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horizontal="center" vertical="center"/>
    </xf>
    <xf numFmtId="3" fontId="32" fillId="20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1" fillId="20" borderId="16" xfId="0" applyNumberFormat="1" applyFont="1" applyFill="1" applyBorder="1" applyAlignment="1">
      <alignment horizontal="right" vertical="center" wrapText="1"/>
    </xf>
    <xf numFmtId="3" fontId="32" fillId="20" borderId="16" xfId="0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" fillId="20" borderId="2" xfId="40" applyAlignment="1">
      <alignment horizontal="center" vertical="center" wrapText="1"/>
    </xf>
    <xf numFmtId="0" fontId="41" fillId="20" borderId="2" xfId="40" applyFont="1" applyAlignment="1">
      <alignment horizontal="center" vertical="center" wrapText="1"/>
    </xf>
    <xf numFmtId="0" fontId="41" fillId="20" borderId="2" xfId="4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21" fillId="26" borderId="26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44" fillId="0" borderId="0" xfId="51" applyFont="1" applyAlignment="1">
      <alignment vertical="center"/>
      <protection/>
    </xf>
    <xf numFmtId="0" fontId="45" fillId="0" borderId="0" xfId="51" applyFont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7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,%20wydatki%20i%20inne%20za&#322;&#261;cz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2b"/>
      <sheetName val="zał. nr 3"/>
      <sheetName val="zał. nr 4"/>
      <sheetName val="zał. nr 5"/>
      <sheetName val="zał. nr 6"/>
      <sheetName val="zał. nr 7"/>
      <sheetName val="zał. nr 8"/>
      <sheetName val="zał. nr 9"/>
      <sheetName val="zał. nr 10"/>
      <sheetName val="zał. nr 11"/>
      <sheetName val="zał. nr 12"/>
      <sheetName val="zał. nr 13"/>
      <sheetName val="zał. nr 14"/>
      <sheetName val="zał. nr 15"/>
      <sheetName val="zał. nr 16"/>
      <sheetName val="zał. nr 17"/>
      <sheetName val="zał. nr 18"/>
      <sheetName val="zał. nr 19"/>
      <sheetName val="prognoza"/>
    </sheetNames>
    <sheetDataSet>
      <sheetData sheetId="1">
        <row r="11">
          <cell r="A11" t="str">
            <v>O10</v>
          </cell>
          <cell r="C11" t="str">
            <v>Rolnictwo i łowiectwo</v>
          </cell>
        </row>
        <row r="13">
          <cell r="B13" t="str">
            <v>O1030</v>
          </cell>
          <cell r="C13" t="str">
            <v>Izby rolnicze</v>
          </cell>
        </row>
        <row r="17">
          <cell r="A17">
            <v>400</v>
          </cell>
          <cell r="C17" t="str">
            <v>Wytwarzanie i zaopatrywanie w energię elektryczną, gaz i wodę</v>
          </cell>
        </row>
        <row r="18">
          <cell r="B18">
            <v>40002</v>
          </cell>
          <cell r="C18" t="str">
            <v>Dostarczanie wody</v>
          </cell>
        </row>
        <row r="19">
          <cell r="A19">
            <v>600</v>
          </cell>
          <cell r="C19" t="str">
            <v>Transport i łączność</v>
          </cell>
        </row>
        <row r="20">
          <cell r="B20">
            <v>60004</v>
          </cell>
          <cell r="C20" t="str">
            <v>Lokalny transport zbiorowy</v>
          </cell>
        </row>
        <row r="21">
          <cell r="B21">
            <v>60011</v>
          </cell>
          <cell r="C21" t="str">
            <v>Drogi publiczne krajowe</v>
          </cell>
        </row>
        <row r="22">
          <cell r="B22">
            <v>60014</v>
          </cell>
          <cell r="C22" t="str">
            <v>Drogi publiczne powiatowe</v>
          </cell>
        </row>
        <row r="23">
          <cell r="B23">
            <v>60016</v>
          </cell>
          <cell r="C23" t="str">
            <v>Drogi publiczne gminne</v>
          </cell>
        </row>
        <row r="25">
          <cell r="A25">
            <v>630</v>
          </cell>
          <cell r="C25" t="str">
            <v>Turystyka</v>
          </cell>
        </row>
        <row r="27">
          <cell r="A27">
            <v>700</v>
          </cell>
          <cell r="C27" t="str">
            <v>Gospodarka mieszkaniowa</v>
          </cell>
        </row>
        <row r="28">
          <cell r="B28">
            <v>70005</v>
          </cell>
          <cell r="C28" t="str">
            <v>Gospodarka gruntami i nieruchomościami</v>
          </cell>
        </row>
        <row r="29">
          <cell r="A29">
            <v>710</v>
          </cell>
          <cell r="C29" t="str">
            <v>Działalność usługowa</v>
          </cell>
        </row>
        <row r="30">
          <cell r="B30">
            <v>71004</v>
          </cell>
          <cell r="C30" t="str">
            <v>Plany zagospodarowania przestrzennego</v>
          </cell>
        </row>
        <row r="31">
          <cell r="A31">
            <v>750</v>
          </cell>
          <cell r="C31" t="str">
            <v>Administracja publiczna</v>
          </cell>
        </row>
        <row r="32">
          <cell r="B32">
            <v>75011</v>
          </cell>
          <cell r="C32" t="str">
            <v>Urzędy wojewódzkie</v>
          </cell>
        </row>
        <row r="33">
          <cell r="B33">
            <v>75022</v>
          </cell>
          <cell r="C33" t="str">
            <v>Rady gmin</v>
          </cell>
        </row>
        <row r="34">
          <cell r="B34">
            <v>75023</v>
          </cell>
          <cell r="C34" t="str">
            <v>Urzędy gmin</v>
          </cell>
        </row>
        <row r="35">
          <cell r="B35">
            <v>75075</v>
          </cell>
        </row>
        <row r="37">
          <cell r="A37">
            <v>751</v>
          </cell>
          <cell r="C37" t="str">
            <v>Urzędy naczelnych organów władzy państwowej, kontroli i ochrony prawa oraz sądownictwa</v>
          </cell>
        </row>
        <row r="38">
          <cell r="B38">
            <v>75101</v>
          </cell>
          <cell r="C38" t="str">
            <v>Urzędy naczelnych organów władzy państwowej, kontroli i ochrony prawa</v>
          </cell>
        </row>
        <row r="39">
          <cell r="A39">
            <v>754</v>
          </cell>
          <cell r="C39" t="str">
            <v>Bezpieczeństwo publiczne i ochrona przeciwpożarowa</v>
          </cell>
        </row>
        <row r="40">
          <cell r="B40">
            <v>75412</v>
          </cell>
          <cell r="C40" t="str">
            <v>Ochotnicze straże pozarne</v>
          </cell>
        </row>
        <row r="45">
          <cell r="A45">
            <v>757</v>
          </cell>
          <cell r="C45" t="str">
            <v>Obsługa długu publicznego</v>
          </cell>
        </row>
        <row r="46">
          <cell r="B46">
            <v>75702</v>
          </cell>
          <cell r="C46" t="str">
            <v>Obsługa papierów wartościowych, kredytów i pożyczek jst</v>
          </cell>
        </row>
        <row r="47">
          <cell r="A47">
            <v>758</v>
          </cell>
          <cell r="C47" t="str">
            <v>Różne rozliczenia</v>
          </cell>
        </row>
        <row r="48">
          <cell r="B48">
            <v>75818</v>
          </cell>
          <cell r="C48" t="str">
            <v>Rezerwy ogólne i celowe</v>
          </cell>
        </row>
        <row r="49">
          <cell r="A49">
            <v>801</v>
          </cell>
          <cell r="C49" t="str">
            <v>Oświata i wychowani</v>
          </cell>
        </row>
        <row r="50">
          <cell r="B50">
            <v>80101</v>
          </cell>
          <cell r="C50" t="str">
            <v>Szkoły podstawowe</v>
          </cell>
        </row>
        <row r="51">
          <cell r="B51">
            <v>80103</v>
          </cell>
          <cell r="C51" t="str">
            <v>Oddziały przedszkolne w szkołach podstawowych</v>
          </cell>
        </row>
        <row r="52">
          <cell r="B52">
            <v>80104</v>
          </cell>
          <cell r="C52" t="str">
            <v>Przedszkola</v>
          </cell>
        </row>
        <row r="54">
          <cell r="B54">
            <v>80113</v>
          </cell>
          <cell r="C54" t="str">
            <v>Dowożenie uczniów do szkół</v>
          </cell>
        </row>
        <row r="55">
          <cell r="B55">
            <v>80146</v>
          </cell>
          <cell r="C55" t="str">
            <v>Dokształcanie i doskonalenie nauczycieli</v>
          </cell>
        </row>
        <row r="57">
          <cell r="A57">
            <v>851</v>
          </cell>
          <cell r="C57" t="str">
            <v>Ochrona zdrowia</v>
          </cell>
        </row>
        <row r="58">
          <cell r="B58">
            <v>85153</v>
          </cell>
          <cell r="C58" t="str">
            <v>Zwalczanie narkomanii</v>
          </cell>
        </row>
        <row r="59">
          <cell r="B59">
            <v>85154</v>
          </cell>
          <cell r="C59" t="str">
            <v>Przeciwdziałanie alkoholizmowi</v>
          </cell>
        </row>
        <row r="60">
          <cell r="A60">
            <v>852</v>
          </cell>
          <cell r="C60" t="str">
            <v>Pomoc społeczna</v>
          </cell>
        </row>
        <row r="61">
          <cell r="B61">
            <v>85202</v>
          </cell>
          <cell r="C61" t="str">
            <v>Domy pomocy społecznej</v>
          </cell>
        </row>
        <row r="62">
          <cell r="C62" t="str">
            <v>Świadczenia rodzinne, świadczenia z funduszu alimentacyjnego oraz składki na ubezpieczenia emerytalne i rentowe z ubezpieczenia społecznego</v>
          </cell>
        </row>
        <row r="63">
          <cell r="B63">
            <v>85213</v>
          </cell>
          <cell r="C63" t="str">
            <v>Składki na ubezpieczenie zdrowotne opłacane za osoby pobierające niektóre świadczenia z pomocy społecznej, niektóre świadczenia rodzinne oraz za osoby uczestniczące w zajęciach w centrum integracji społecznej</v>
          </cell>
        </row>
        <row r="64">
          <cell r="B64">
            <v>85214</v>
          </cell>
          <cell r="C64" t="str">
            <v>Zasiłki i pomoc w naturze oraz składki na ubezpieczenia emerytalne i rentowe</v>
          </cell>
        </row>
        <row r="65">
          <cell r="B65">
            <v>85215</v>
          </cell>
          <cell r="C65" t="str">
            <v>Dodatki mieszkaniowe</v>
          </cell>
        </row>
        <row r="66">
          <cell r="B66">
            <v>85216</v>
          </cell>
          <cell r="C66" t="str">
            <v>Zasiłki stałe</v>
          </cell>
        </row>
        <row r="67">
          <cell r="B67">
            <v>85219</v>
          </cell>
          <cell r="C67" t="str">
            <v>Ośrodki pomocy społecznej</v>
          </cell>
        </row>
        <row r="69">
          <cell r="B69">
            <v>85295</v>
          </cell>
          <cell r="C69" t="str">
            <v>Pozostała działalność</v>
          </cell>
        </row>
        <row r="70">
          <cell r="A70">
            <v>854</v>
          </cell>
          <cell r="C70" t="str">
            <v>Edukacyjna opieka wychowawcza</v>
          </cell>
        </row>
        <row r="71">
          <cell r="B71">
            <v>85415</v>
          </cell>
          <cell r="C71" t="str">
            <v>Pomoc materialna dla uczniów</v>
          </cell>
        </row>
        <row r="72">
          <cell r="A72">
            <v>900</v>
          </cell>
          <cell r="C72" t="str">
            <v>Gospodarka komunalna i ochrona środowiska</v>
          </cell>
        </row>
        <row r="73">
          <cell r="B73">
            <v>90001</v>
          </cell>
          <cell r="C73" t="str">
            <v>Gospodarka ściekowa i ochrona wód</v>
          </cell>
        </row>
        <row r="75">
          <cell r="B75">
            <v>90015</v>
          </cell>
          <cell r="C75" t="str">
            <v>Oświetlenie ulic, placów i dróg</v>
          </cell>
        </row>
        <row r="76">
          <cell r="B76">
            <v>90095</v>
          </cell>
          <cell r="C76" t="str">
            <v>Pozostała działalność</v>
          </cell>
        </row>
        <row r="77">
          <cell r="A77">
            <v>921</v>
          </cell>
          <cell r="C77" t="str">
            <v>Kultura i ochrona dziedzictwa narodowego</v>
          </cell>
        </row>
        <row r="78">
          <cell r="B78">
            <v>92109</v>
          </cell>
          <cell r="C78" t="str">
            <v>Domy i ośrodki kultury, świetlice i kluby</v>
          </cell>
        </row>
        <row r="79">
          <cell r="B79">
            <v>92116</v>
          </cell>
          <cell r="C79" t="str">
            <v>Biblioteki</v>
          </cell>
        </row>
        <row r="81">
          <cell r="A81">
            <v>926</v>
          </cell>
        </row>
        <row r="82">
          <cell r="B82">
            <v>92601</v>
          </cell>
          <cell r="C82" t="str">
            <v>Obiekty sportowe</v>
          </cell>
        </row>
        <row r="83">
          <cell r="B83">
            <v>92605</v>
          </cell>
          <cell r="C83" t="str">
            <v>Zadania z zakresu kultury fizycznej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1" max="1" width="1.57421875" style="201" customWidth="1"/>
    <col min="2" max="2" width="4.57421875" style="213" customWidth="1"/>
    <col min="3" max="3" width="5.57421875" style="213" customWidth="1"/>
    <col min="4" max="4" width="37.421875" style="213" customWidth="1"/>
    <col min="5" max="5" width="9.57421875" style="213" customWidth="1"/>
    <col min="6" max="6" width="9.8515625" style="213" customWidth="1"/>
    <col min="7" max="7" width="9.7109375" style="213" customWidth="1"/>
    <col min="8" max="8" width="9.57421875" style="213" customWidth="1"/>
    <col min="9" max="9" width="8.421875" style="213" customWidth="1"/>
    <col min="10" max="10" width="10.28125" style="213" customWidth="1"/>
    <col min="11" max="11" width="9.8515625" style="201" customWidth="1"/>
    <col min="12" max="12" width="8.28125" style="201" customWidth="1"/>
    <col min="13" max="13" width="9.00390625" style="201" customWidth="1"/>
    <col min="14" max="16384" width="9.140625" style="201" customWidth="1"/>
  </cols>
  <sheetData>
    <row r="1" ht="12.75">
      <c r="D1" s="386" t="s">
        <v>290</v>
      </c>
    </row>
    <row r="2" spans="2:10" ht="30" customHeight="1">
      <c r="B2" s="387" t="s">
        <v>282</v>
      </c>
      <c r="C2" s="387"/>
      <c r="D2" s="387"/>
      <c r="E2" s="387"/>
      <c r="F2" s="387"/>
      <c r="G2" s="387"/>
      <c r="H2" s="387"/>
      <c r="I2" s="387"/>
      <c r="J2" s="387"/>
    </row>
    <row r="3" spans="2:10" ht="12.75" hidden="1">
      <c r="B3" s="202"/>
      <c r="C3" s="202"/>
      <c r="D3" s="202"/>
      <c r="E3" s="202"/>
      <c r="F3" s="202"/>
      <c r="G3" s="202"/>
      <c r="H3" s="202"/>
      <c r="I3" s="202"/>
      <c r="J3" s="202"/>
    </row>
    <row r="4" spans="2:13" s="203" customFormat="1" ht="20.25" customHeight="1">
      <c r="B4" s="301" t="s">
        <v>0</v>
      </c>
      <c r="C4" s="301" t="s">
        <v>37</v>
      </c>
      <c r="D4" s="301" t="s">
        <v>134</v>
      </c>
      <c r="E4" s="303" t="s">
        <v>286</v>
      </c>
      <c r="F4" s="303" t="s">
        <v>135</v>
      </c>
      <c r="G4" s="303" t="s">
        <v>136</v>
      </c>
      <c r="H4" s="303" t="s">
        <v>287</v>
      </c>
      <c r="I4" s="306" t="s">
        <v>28</v>
      </c>
      <c r="J4" s="307"/>
      <c r="K4" s="308" t="s">
        <v>41</v>
      </c>
      <c r="L4" s="309"/>
      <c r="M4" s="310"/>
    </row>
    <row r="5" spans="2:13" s="203" customFormat="1" ht="32.25" customHeight="1">
      <c r="B5" s="302"/>
      <c r="C5" s="302"/>
      <c r="D5" s="302"/>
      <c r="E5" s="304"/>
      <c r="F5" s="304"/>
      <c r="G5" s="304"/>
      <c r="H5" s="305"/>
      <c r="I5" s="204" t="s">
        <v>137</v>
      </c>
      <c r="J5" s="204" t="s">
        <v>138</v>
      </c>
      <c r="K5" s="205" t="s">
        <v>139</v>
      </c>
      <c r="L5" s="206" t="s">
        <v>140</v>
      </c>
      <c r="M5" s="206" t="s">
        <v>141</v>
      </c>
    </row>
    <row r="6" spans="2:13" s="274" customFormat="1" ht="9" customHeight="1">
      <c r="B6" s="272">
        <v>1</v>
      </c>
      <c r="C6" s="272">
        <v>2</v>
      </c>
      <c r="D6" s="272">
        <v>3</v>
      </c>
      <c r="E6" s="272">
        <v>4</v>
      </c>
      <c r="F6" s="272">
        <v>5</v>
      </c>
      <c r="G6" s="272">
        <v>6</v>
      </c>
      <c r="H6" s="272">
        <v>7</v>
      </c>
      <c r="I6" s="272">
        <v>8</v>
      </c>
      <c r="J6" s="272">
        <v>9</v>
      </c>
      <c r="K6" s="273">
        <v>10</v>
      </c>
      <c r="L6" s="273">
        <v>11</v>
      </c>
      <c r="M6" s="273">
        <v>12</v>
      </c>
    </row>
    <row r="7" spans="2:13" ht="19.5" customHeight="1" hidden="1">
      <c r="B7" s="207"/>
      <c r="C7" s="207"/>
      <c r="D7" s="207"/>
      <c r="E7" s="207"/>
      <c r="F7" s="207"/>
      <c r="G7" s="207"/>
      <c r="H7" s="207"/>
      <c r="I7" s="207"/>
      <c r="J7" s="207"/>
      <c r="K7" s="283"/>
      <c r="L7" s="283"/>
      <c r="M7" s="283"/>
    </row>
    <row r="8" spans="2:13" ht="33.75">
      <c r="B8" s="284">
        <v>710</v>
      </c>
      <c r="C8" s="284">
        <v>71095</v>
      </c>
      <c r="D8" s="209" t="s">
        <v>176</v>
      </c>
      <c r="E8" s="298">
        <v>0</v>
      </c>
      <c r="F8" s="298">
        <v>-8230.1</v>
      </c>
      <c r="G8" s="298">
        <v>17709.44</v>
      </c>
      <c r="H8" s="298">
        <v>9479.34</v>
      </c>
      <c r="I8" s="298">
        <v>0</v>
      </c>
      <c r="J8" s="298">
        <v>9479.34</v>
      </c>
      <c r="K8" s="296">
        <v>0</v>
      </c>
      <c r="L8" s="296">
        <v>0</v>
      </c>
      <c r="M8" s="296">
        <v>9479.34</v>
      </c>
    </row>
    <row r="9" spans="2:13" ht="27" customHeight="1">
      <c r="B9" s="208">
        <v>801</v>
      </c>
      <c r="C9" s="208">
        <v>80195</v>
      </c>
      <c r="D9" s="209" t="s">
        <v>283</v>
      </c>
      <c r="E9" s="299">
        <v>74167.37</v>
      </c>
      <c r="F9" s="299">
        <v>0</v>
      </c>
      <c r="G9" s="299">
        <v>31429.44</v>
      </c>
      <c r="H9" s="299">
        <v>105596.81</v>
      </c>
      <c r="I9" s="299">
        <v>105596.81</v>
      </c>
      <c r="J9" s="299"/>
      <c r="K9" s="297">
        <v>35111.63</v>
      </c>
      <c r="L9" s="297">
        <v>199</v>
      </c>
      <c r="M9" s="297">
        <v>6375</v>
      </c>
    </row>
    <row r="10" spans="2:13" ht="46.5" customHeight="1">
      <c r="B10" s="208">
        <v>801</v>
      </c>
      <c r="C10" s="208">
        <v>80195</v>
      </c>
      <c r="D10" s="210" t="s">
        <v>284</v>
      </c>
      <c r="E10" s="299">
        <v>0</v>
      </c>
      <c r="F10" s="299">
        <v>0</v>
      </c>
      <c r="G10" s="299">
        <v>44944.03</v>
      </c>
      <c r="H10" s="299">
        <v>44944.03</v>
      </c>
      <c r="I10" s="299">
        <v>44944.03</v>
      </c>
      <c r="J10" s="299">
        <v>0</v>
      </c>
      <c r="K10" s="297">
        <v>44944.03</v>
      </c>
      <c r="L10" s="297">
        <v>0</v>
      </c>
      <c r="M10" s="297">
        <v>0</v>
      </c>
    </row>
    <row r="11" spans="2:13" ht="48" customHeight="1">
      <c r="B11" s="208">
        <v>801</v>
      </c>
      <c r="C11" s="208">
        <v>80195</v>
      </c>
      <c r="D11" s="210" t="s">
        <v>285</v>
      </c>
      <c r="E11" s="299">
        <v>0</v>
      </c>
      <c r="F11" s="299"/>
      <c r="G11" s="299">
        <v>44953</v>
      </c>
      <c r="H11" s="299">
        <v>44953</v>
      </c>
      <c r="I11" s="299">
        <v>44953</v>
      </c>
      <c r="J11" s="299">
        <v>0</v>
      </c>
      <c r="K11" s="297">
        <v>44944.03</v>
      </c>
      <c r="L11" s="297">
        <v>0</v>
      </c>
      <c r="M11" s="297">
        <v>0</v>
      </c>
    </row>
    <row r="12" spans="2:13" s="212" customFormat="1" ht="37.5" customHeight="1">
      <c r="B12" s="306" t="s">
        <v>1</v>
      </c>
      <c r="C12" s="311"/>
      <c r="D12" s="307"/>
      <c r="E12" s="211">
        <f aca="true" t="shared" si="0" ref="E12:M12">SUM(E8:E11)</f>
        <v>74167.37</v>
      </c>
      <c r="F12" s="211">
        <f t="shared" si="0"/>
        <v>-8230.1</v>
      </c>
      <c r="G12" s="211">
        <f t="shared" si="0"/>
        <v>139035.91</v>
      </c>
      <c r="H12" s="211">
        <f t="shared" si="0"/>
        <v>204973.18</v>
      </c>
      <c r="I12" s="211">
        <f t="shared" si="0"/>
        <v>195493.84</v>
      </c>
      <c r="J12" s="211">
        <f t="shared" si="0"/>
        <v>9479.34</v>
      </c>
      <c r="K12" s="300">
        <f t="shared" si="0"/>
        <v>124999.69</v>
      </c>
      <c r="L12" s="300">
        <f t="shared" si="0"/>
        <v>199</v>
      </c>
      <c r="M12" s="300">
        <f t="shared" si="0"/>
        <v>15854.34</v>
      </c>
    </row>
    <row r="13" spans="5:10" ht="12.75">
      <c r="E13" s="214"/>
      <c r="F13" s="214"/>
      <c r="G13" s="214"/>
      <c r="H13" s="214"/>
      <c r="I13" s="214"/>
      <c r="J13" s="214"/>
    </row>
    <row r="14" ht="12.75">
      <c r="B14" s="215"/>
    </row>
    <row r="15" ht="12.75">
      <c r="D15" s="216"/>
    </row>
  </sheetData>
  <sheetProtection/>
  <mergeCells count="11">
    <mergeCell ref="K4:M4"/>
    <mergeCell ref="B12:D12"/>
    <mergeCell ref="B2:J2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8.140625" style="0" customWidth="1"/>
    <col min="4" max="4" width="17.28125" style="0" customWidth="1"/>
    <col min="5" max="5" width="39.8515625" style="0" customWidth="1"/>
    <col min="6" max="6" width="13.140625" style="0" customWidth="1"/>
    <col min="7" max="7" width="12.421875" style="0" customWidth="1"/>
    <col min="8" max="8" width="7.8515625" style="13" customWidth="1"/>
    <col min="9" max="9" width="11.28125" style="0" customWidth="1"/>
    <col min="10" max="10" width="11.140625" style="0" customWidth="1"/>
  </cols>
  <sheetData>
    <row r="1" spans="1:9" ht="15.75">
      <c r="A1" s="219"/>
      <c r="B1" s="219"/>
      <c r="C1" s="219"/>
      <c r="D1" s="219" t="s">
        <v>145</v>
      </c>
      <c r="E1" s="220" t="s">
        <v>164</v>
      </c>
      <c r="F1" s="221" t="s">
        <v>167</v>
      </c>
      <c r="G1" s="222"/>
      <c r="H1" s="223"/>
      <c r="I1" s="220"/>
    </row>
    <row r="2" spans="1:8" ht="15.75" customHeight="1">
      <c r="A2" s="219"/>
      <c r="B2" s="219"/>
      <c r="C2" s="219"/>
      <c r="D2" s="219"/>
      <c r="E2" s="219"/>
      <c r="F2" s="375" t="s">
        <v>255</v>
      </c>
      <c r="G2" s="375"/>
      <c r="H2" s="375"/>
    </row>
    <row r="3" spans="1:8" ht="15.75" customHeight="1">
      <c r="A3" s="219"/>
      <c r="B3" s="219"/>
      <c r="C3" s="219"/>
      <c r="D3" s="219"/>
      <c r="E3" s="219"/>
      <c r="F3" s="233"/>
      <c r="G3" s="233"/>
      <c r="H3" s="233"/>
    </row>
    <row r="4" spans="1:8" ht="45" customHeight="1">
      <c r="A4" s="376" t="s">
        <v>246</v>
      </c>
      <c r="B4" s="376"/>
      <c r="C4" s="376"/>
      <c r="D4" s="377"/>
      <c r="E4" s="377"/>
      <c r="F4" s="377"/>
      <c r="G4" s="377"/>
      <c r="H4" s="377"/>
    </row>
    <row r="5" spans="1:8" ht="6" customHeight="1" hidden="1">
      <c r="A5" s="224"/>
      <c r="B5" s="224"/>
      <c r="C5" s="224"/>
      <c r="D5" s="224"/>
      <c r="E5" s="224"/>
      <c r="F5" s="224"/>
      <c r="G5" s="224"/>
      <c r="H5" s="225"/>
    </row>
    <row r="6" spans="1:8" ht="12.75" customHeight="1" hidden="1">
      <c r="A6" s="226"/>
      <c r="B6" s="226"/>
      <c r="C6" s="226"/>
      <c r="D6" s="226"/>
      <c r="E6" s="226"/>
      <c r="F6" s="226"/>
      <c r="G6" s="226"/>
      <c r="H6" s="227"/>
    </row>
    <row r="7" spans="1:10" ht="15" customHeight="1">
      <c r="A7" s="378" t="s">
        <v>33</v>
      </c>
      <c r="B7" s="378" t="s">
        <v>0</v>
      </c>
      <c r="C7" s="378" t="s">
        <v>9</v>
      </c>
      <c r="D7" s="381" t="s">
        <v>146</v>
      </c>
      <c r="E7" s="381" t="s">
        <v>147</v>
      </c>
      <c r="F7" s="372" t="s">
        <v>40</v>
      </c>
      <c r="G7" s="372" t="s">
        <v>41</v>
      </c>
      <c r="H7" s="372" t="s">
        <v>166</v>
      </c>
      <c r="I7" s="372" t="s">
        <v>148</v>
      </c>
      <c r="J7" s="372"/>
    </row>
    <row r="8" spans="1:10" ht="15" customHeight="1">
      <c r="A8" s="379"/>
      <c r="B8" s="379"/>
      <c r="C8" s="379"/>
      <c r="D8" s="382"/>
      <c r="E8" s="384"/>
      <c r="F8" s="372"/>
      <c r="G8" s="372"/>
      <c r="H8" s="372"/>
      <c r="I8" s="372"/>
      <c r="J8" s="372"/>
    </row>
    <row r="9" spans="1:10" ht="15" customHeight="1">
      <c r="A9" s="379"/>
      <c r="B9" s="379"/>
      <c r="C9" s="379"/>
      <c r="D9" s="382"/>
      <c r="E9" s="384"/>
      <c r="F9" s="372"/>
      <c r="G9" s="372"/>
      <c r="H9" s="372"/>
      <c r="I9" s="372"/>
      <c r="J9" s="372"/>
    </row>
    <row r="10" spans="1:10" ht="15" customHeight="1">
      <c r="A10" s="379"/>
      <c r="B10" s="379"/>
      <c r="C10" s="379"/>
      <c r="D10" s="382"/>
      <c r="E10" s="384"/>
      <c r="F10" s="372"/>
      <c r="G10" s="372"/>
      <c r="H10" s="372"/>
      <c r="I10" s="373" t="s">
        <v>2</v>
      </c>
      <c r="J10" s="374" t="s">
        <v>4</v>
      </c>
    </row>
    <row r="11" spans="1:10" ht="10.5" customHeight="1">
      <c r="A11" s="379"/>
      <c r="B11" s="379"/>
      <c r="C11" s="379"/>
      <c r="D11" s="382"/>
      <c r="E11" s="384"/>
      <c r="F11" s="372"/>
      <c r="G11" s="372"/>
      <c r="H11" s="372"/>
      <c r="I11" s="373"/>
      <c r="J11" s="374"/>
    </row>
    <row r="12" spans="1:10" ht="3.75" customHeight="1" hidden="1">
      <c r="A12" s="380"/>
      <c r="B12" s="380"/>
      <c r="C12" s="380"/>
      <c r="D12" s="383"/>
      <c r="E12" s="385"/>
      <c r="F12" s="372"/>
      <c r="G12" s="372"/>
      <c r="H12" s="372"/>
      <c r="I12" s="373"/>
      <c r="J12" s="374"/>
    </row>
    <row r="13" spans="1:10" s="271" customFormat="1" ht="14.25" customHeight="1">
      <c r="A13" s="268">
        <v>1</v>
      </c>
      <c r="B13" s="269">
        <v>2</v>
      </c>
      <c r="C13" s="269">
        <v>3</v>
      </c>
      <c r="D13" s="269">
        <v>4</v>
      </c>
      <c r="E13" s="269">
        <v>5</v>
      </c>
      <c r="F13" s="270">
        <v>6</v>
      </c>
      <c r="G13" s="270">
        <v>7</v>
      </c>
      <c r="H13" s="270">
        <v>8</v>
      </c>
      <c r="I13" s="270">
        <v>9</v>
      </c>
      <c r="J13" s="270">
        <v>10</v>
      </c>
    </row>
    <row r="14" spans="1:10" ht="31.5">
      <c r="A14" s="228">
        <v>1</v>
      </c>
      <c r="B14" s="228">
        <v>600</v>
      </c>
      <c r="C14" s="228">
        <v>60016</v>
      </c>
      <c r="D14" s="228" t="s">
        <v>149</v>
      </c>
      <c r="E14" s="228" t="s">
        <v>192</v>
      </c>
      <c r="F14" s="249">
        <v>11825.25</v>
      </c>
      <c r="G14" s="247">
        <v>11623.5</v>
      </c>
      <c r="H14" s="248">
        <v>98.29</v>
      </c>
      <c r="I14" s="247">
        <v>11623.5</v>
      </c>
      <c r="J14" s="247"/>
    </row>
    <row r="15" spans="1:10" ht="31.5">
      <c r="A15" s="228">
        <v>2</v>
      </c>
      <c r="B15" s="228">
        <v>600</v>
      </c>
      <c r="C15" s="228">
        <v>60016</v>
      </c>
      <c r="D15" s="228" t="s">
        <v>150</v>
      </c>
      <c r="E15" s="228" t="s">
        <v>227</v>
      </c>
      <c r="F15" s="249">
        <v>19418.31</v>
      </c>
      <c r="G15" s="247">
        <v>19375</v>
      </c>
      <c r="H15" s="248">
        <v>99.78</v>
      </c>
      <c r="I15" s="247">
        <v>19375</v>
      </c>
      <c r="J15" s="247"/>
    </row>
    <row r="16" spans="1:10" ht="31.5">
      <c r="A16" s="228">
        <v>3</v>
      </c>
      <c r="B16" s="228">
        <v>600</v>
      </c>
      <c r="C16" s="228">
        <v>60016</v>
      </c>
      <c r="D16" s="228" t="s">
        <v>150</v>
      </c>
      <c r="E16" s="228" t="s">
        <v>254</v>
      </c>
      <c r="F16" s="250">
        <v>19418.3</v>
      </c>
      <c r="G16" s="247">
        <v>19376.15</v>
      </c>
      <c r="H16" s="248">
        <v>99.78</v>
      </c>
      <c r="I16" s="247">
        <v>19376.15</v>
      </c>
      <c r="J16" s="247"/>
    </row>
    <row r="17" spans="1:10" ht="70.5" customHeight="1">
      <c r="A17" s="228">
        <v>4</v>
      </c>
      <c r="B17" s="228">
        <v>921</v>
      </c>
      <c r="C17" s="228">
        <v>92109</v>
      </c>
      <c r="D17" s="235" t="s">
        <v>151</v>
      </c>
      <c r="E17" s="228" t="s">
        <v>228</v>
      </c>
      <c r="F17" s="250">
        <v>13153</v>
      </c>
      <c r="G17" s="247">
        <v>13000</v>
      </c>
      <c r="H17" s="248">
        <v>98.84</v>
      </c>
      <c r="I17" s="247">
        <v>13000</v>
      </c>
      <c r="J17" s="247"/>
    </row>
    <row r="18" spans="1:10" ht="67.5" customHeight="1">
      <c r="A18" s="228">
        <v>5</v>
      </c>
      <c r="B18" s="228">
        <v>921</v>
      </c>
      <c r="C18" s="228">
        <v>92109</v>
      </c>
      <c r="D18" s="228" t="s">
        <v>152</v>
      </c>
      <c r="E18" s="228" t="s">
        <v>228</v>
      </c>
      <c r="F18" s="249">
        <v>16190.56</v>
      </c>
      <c r="G18" s="247">
        <v>16000</v>
      </c>
      <c r="H18" s="248">
        <v>98.82</v>
      </c>
      <c r="I18" s="247">
        <v>16000</v>
      </c>
      <c r="J18" s="247"/>
    </row>
    <row r="19" spans="1:10" ht="47.25">
      <c r="A19" s="228">
        <v>6</v>
      </c>
      <c r="B19" s="228">
        <v>900</v>
      </c>
      <c r="C19" s="228">
        <v>90095</v>
      </c>
      <c r="D19" s="228" t="s">
        <v>152</v>
      </c>
      <c r="E19" s="234" t="s">
        <v>289</v>
      </c>
      <c r="F19" s="249">
        <v>1900</v>
      </c>
      <c r="G19" s="247">
        <v>1808.1</v>
      </c>
      <c r="H19" s="248">
        <v>95.16</v>
      </c>
      <c r="I19" s="247">
        <v>1808.1</v>
      </c>
      <c r="J19" s="247"/>
    </row>
    <row r="20" spans="1:10" ht="32.25" customHeight="1">
      <c r="A20" s="228">
        <v>7</v>
      </c>
      <c r="B20" s="228">
        <v>600</v>
      </c>
      <c r="C20" s="228">
        <v>60016</v>
      </c>
      <c r="D20" s="228" t="s">
        <v>153</v>
      </c>
      <c r="E20" s="234" t="s">
        <v>193</v>
      </c>
      <c r="F20" s="249">
        <v>14729.7</v>
      </c>
      <c r="G20" s="247">
        <v>14667.75</v>
      </c>
      <c r="H20" s="248">
        <v>99.58</v>
      </c>
      <c r="I20" s="247">
        <v>14667.75</v>
      </c>
      <c r="J20" s="247"/>
    </row>
    <row r="21" spans="1:10" ht="31.5">
      <c r="A21" s="228">
        <v>8</v>
      </c>
      <c r="B21" s="228">
        <v>600</v>
      </c>
      <c r="C21" s="228">
        <v>60016</v>
      </c>
      <c r="D21" s="228" t="s">
        <v>229</v>
      </c>
      <c r="E21" s="234" t="s">
        <v>248</v>
      </c>
      <c r="F21" s="249">
        <v>5074.2</v>
      </c>
      <c r="G21" s="247">
        <v>4649.4</v>
      </c>
      <c r="H21" s="248">
        <v>91.63</v>
      </c>
      <c r="I21" s="247">
        <v>4649.4</v>
      </c>
      <c r="J21" s="247"/>
    </row>
    <row r="22" spans="1:10" ht="31.5">
      <c r="A22" s="228">
        <v>9</v>
      </c>
      <c r="B22" s="228">
        <v>921</v>
      </c>
      <c r="C22" s="228">
        <v>92109</v>
      </c>
      <c r="D22" s="228" t="s">
        <v>229</v>
      </c>
      <c r="E22" s="234" t="s">
        <v>249</v>
      </c>
      <c r="F22" s="249">
        <v>3000</v>
      </c>
      <c r="G22" s="247">
        <v>2755</v>
      </c>
      <c r="H22" s="248">
        <v>91.83</v>
      </c>
      <c r="I22" s="247">
        <v>0</v>
      </c>
      <c r="J22" s="247">
        <v>2755</v>
      </c>
    </row>
    <row r="23" spans="1:10" ht="31.5">
      <c r="A23" s="228">
        <v>10</v>
      </c>
      <c r="B23" s="228">
        <v>921</v>
      </c>
      <c r="C23" s="228">
        <v>92109</v>
      </c>
      <c r="D23" s="228" t="s">
        <v>229</v>
      </c>
      <c r="E23" s="234" t="s">
        <v>250</v>
      </c>
      <c r="F23" s="249">
        <v>4000</v>
      </c>
      <c r="G23" s="247">
        <v>3877.99</v>
      </c>
      <c r="H23" s="248">
        <v>96.95</v>
      </c>
      <c r="I23" s="247">
        <v>3877.99</v>
      </c>
      <c r="J23" s="247"/>
    </row>
    <row r="24" spans="1:10" ht="47.25">
      <c r="A24" s="228">
        <v>11</v>
      </c>
      <c r="B24" s="228">
        <v>900</v>
      </c>
      <c r="C24" s="228">
        <v>90015</v>
      </c>
      <c r="D24" s="228" t="s">
        <v>154</v>
      </c>
      <c r="E24" s="228" t="s">
        <v>230</v>
      </c>
      <c r="F24" s="249">
        <v>16500</v>
      </c>
      <c r="G24" s="247">
        <v>16050</v>
      </c>
      <c r="H24" s="248">
        <v>97.27</v>
      </c>
      <c r="I24" s="247">
        <v>16050</v>
      </c>
      <c r="J24" s="247"/>
    </row>
    <row r="25" spans="1:10" ht="47.25">
      <c r="A25" s="228">
        <v>12</v>
      </c>
      <c r="B25" s="228">
        <v>900</v>
      </c>
      <c r="C25" s="228">
        <v>90015</v>
      </c>
      <c r="D25" s="228" t="s">
        <v>154</v>
      </c>
      <c r="E25" s="228" t="s">
        <v>231</v>
      </c>
      <c r="F25" s="249">
        <v>12337.01</v>
      </c>
      <c r="G25" s="247">
        <v>10700</v>
      </c>
      <c r="H25" s="248">
        <v>86.73</v>
      </c>
      <c r="I25" s="247">
        <v>10700</v>
      </c>
      <c r="J25" s="247"/>
    </row>
    <row r="26" spans="1:10" ht="30" customHeight="1">
      <c r="A26" s="228">
        <v>13</v>
      </c>
      <c r="B26" s="228">
        <v>600</v>
      </c>
      <c r="C26" s="228">
        <v>60016</v>
      </c>
      <c r="D26" s="228" t="s">
        <v>155</v>
      </c>
      <c r="E26" s="228" t="s">
        <v>232</v>
      </c>
      <c r="F26" s="249">
        <v>41492.1</v>
      </c>
      <c r="G26" s="247">
        <v>41300</v>
      </c>
      <c r="H26" s="248">
        <v>99.54</v>
      </c>
      <c r="I26" s="247">
        <v>41300</v>
      </c>
      <c r="J26" s="247"/>
    </row>
    <row r="27" spans="1:10" ht="21" customHeight="1">
      <c r="A27" s="228">
        <v>14</v>
      </c>
      <c r="B27" s="228">
        <v>600</v>
      </c>
      <c r="C27" s="228">
        <v>60016</v>
      </c>
      <c r="D27" s="228" t="s">
        <v>156</v>
      </c>
      <c r="E27" s="228" t="s">
        <v>180</v>
      </c>
      <c r="F27" s="249">
        <v>23194.08</v>
      </c>
      <c r="G27" s="247">
        <v>0</v>
      </c>
      <c r="H27" s="248">
        <v>0</v>
      </c>
      <c r="I27" s="247">
        <v>0</v>
      </c>
      <c r="J27" s="247"/>
    </row>
    <row r="28" spans="1:10" ht="30" customHeight="1">
      <c r="A28" s="228">
        <v>15</v>
      </c>
      <c r="B28" s="228">
        <v>750</v>
      </c>
      <c r="C28" s="228">
        <v>75075</v>
      </c>
      <c r="D28" s="228" t="s">
        <v>157</v>
      </c>
      <c r="E28" s="228" t="s">
        <v>251</v>
      </c>
      <c r="F28" s="249">
        <v>760.71</v>
      </c>
      <c r="G28" s="247">
        <v>503.98</v>
      </c>
      <c r="H28" s="248">
        <v>66.25</v>
      </c>
      <c r="I28" s="247">
        <v>503.98</v>
      </c>
      <c r="J28" s="247"/>
    </row>
    <row r="29" spans="1:10" ht="47.25">
      <c r="A29" s="228">
        <v>16</v>
      </c>
      <c r="B29" s="228">
        <v>900</v>
      </c>
      <c r="C29" s="228">
        <v>90015</v>
      </c>
      <c r="D29" s="228" t="s">
        <v>157</v>
      </c>
      <c r="E29" s="228" t="s">
        <v>252</v>
      </c>
      <c r="F29" s="249">
        <v>5500</v>
      </c>
      <c r="G29" s="247">
        <v>5500</v>
      </c>
      <c r="H29" s="248">
        <v>100</v>
      </c>
      <c r="I29" s="247">
        <v>5500</v>
      </c>
      <c r="J29" s="247"/>
    </row>
    <row r="30" spans="1:10" ht="47.25">
      <c r="A30" s="228">
        <v>17</v>
      </c>
      <c r="B30" s="228">
        <v>900</v>
      </c>
      <c r="C30" s="228">
        <v>90015</v>
      </c>
      <c r="D30" s="228" t="s">
        <v>157</v>
      </c>
      <c r="E30" s="228" t="s">
        <v>253</v>
      </c>
      <c r="F30" s="249">
        <v>11000</v>
      </c>
      <c r="G30" s="247">
        <v>11000</v>
      </c>
      <c r="H30" s="248">
        <v>100</v>
      </c>
      <c r="I30" s="247">
        <v>11000</v>
      </c>
      <c r="J30" s="247"/>
    </row>
    <row r="31" spans="1:10" ht="31.5">
      <c r="A31" s="228">
        <v>18</v>
      </c>
      <c r="B31" s="228">
        <v>600</v>
      </c>
      <c r="C31" s="228">
        <v>60016</v>
      </c>
      <c r="D31" s="228" t="s">
        <v>165</v>
      </c>
      <c r="E31" s="228" t="s">
        <v>191</v>
      </c>
      <c r="F31" s="249">
        <v>12406.14</v>
      </c>
      <c r="G31" s="247">
        <v>12349.2</v>
      </c>
      <c r="H31" s="248">
        <v>99.54</v>
      </c>
      <c r="I31" s="247">
        <v>12349.2</v>
      </c>
      <c r="J31" s="247"/>
    </row>
    <row r="32" spans="1:10" ht="31.5">
      <c r="A32" s="228">
        <v>19</v>
      </c>
      <c r="B32" s="229">
        <v>600</v>
      </c>
      <c r="C32" s="229">
        <v>60016</v>
      </c>
      <c r="D32" s="228" t="s">
        <v>158</v>
      </c>
      <c r="E32" s="230" t="s">
        <v>181</v>
      </c>
      <c r="F32" s="249">
        <v>13982.84</v>
      </c>
      <c r="G32" s="247">
        <v>13960.5</v>
      </c>
      <c r="H32" s="248">
        <v>99.84</v>
      </c>
      <c r="I32" s="247">
        <v>13960.5</v>
      </c>
      <c r="J32" s="247"/>
    </row>
    <row r="33" spans="1:10" ht="49.5" customHeight="1">
      <c r="A33" s="228">
        <v>20</v>
      </c>
      <c r="B33" s="229">
        <v>921</v>
      </c>
      <c r="C33" s="229">
        <v>92109</v>
      </c>
      <c r="D33" s="228" t="s">
        <v>159</v>
      </c>
      <c r="E33" s="230" t="s">
        <v>233</v>
      </c>
      <c r="F33" s="249">
        <v>15144.62</v>
      </c>
      <c r="G33" s="247">
        <v>15088.49</v>
      </c>
      <c r="H33" s="248">
        <v>99.63</v>
      </c>
      <c r="I33" s="247">
        <v>0</v>
      </c>
      <c r="J33" s="247">
        <v>15088.49</v>
      </c>
    </row>
    <row r="34" spans="1:10" ht="21.75" customHeight="1">
      <c r="A34" s="370" t="s">
        <v>1</v>
      </c>
      <c r="B34" s="371"/>
      <c r="C34" s="371"/>
      <c r="D34" s="371"/>
      <c r="E34" s="231"/>
      <c r="F34" s="246">
        <f>SUM(F14:F33)</f>
        <v>261026.81999999998</v>
      </c>
      <c r="G34" s="246">
        <f>SUM(G14:G33)</f>
        <v>233585.06000000003</v>
      </c>
      <c r="H34" s="248">
        <v>89.49</v>
      </c>
      <c r="I34" s="247">
        <f>SUM(I14:I33)</f>
        <v>215741.57000000004</v>
      </c>
      <c r="J34" s="247">
        <f>SUM(J14:J33)</f>
        <v>17843.489999999998</v>
      </c>
    </row>
  </sheetData>
  <sheetProtection/>
  <mergeCells count="14">
    <mergeCell ref="F2:H2"/>
    <mergeCell ref="A4:H4"/>
    <mergeCell ref="A7:A12"/>
    <mergeCell ref="B7:B12"/>
    <mergeCell ref="C7:C12"/>
    <mergeCell ref="D7:D12"/>
    <mergeCell ref="E7:E12"/>
    <mergeCell ref="A34:D34"/>
    <mergeCell ref="F7:F12"/>
    <mergeCell ref="G7:G12"/>
    <mergeCell ref="H7:H12"/>
    <mergeCell ref="I10:I12"/>
    <mergeCell ref="I7:J9"/>
    <mergeCell ref="J10:J1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="96" zoomScaleNormal="96" zoomScalePageLayoutView="0" workbookViewId="0" topLeftCell="A76">
      <selection activeCell="F84" sqref="F84"/>
    </sheetView>
  </sheetViews>
  <sheetFormatPr defaultColWidth="9.140625" defaultRowHeight="12.75"/>
  <cols>
    <col min="1" max="1" width="6.8515625" style="1" customWidth="1"/>
    <col min="2" max="2" width="52.421875" style="2" customWidth="1"/>
    <col min="3" max="3" width="18.421875" style="13" customWidth="1"/>
    <col min="4" max="4" width="15.28125" style="44" customWidth="1"/>
    <col min="5" max="5" width="10.57421875" style="3" customWidth="1"/>
    <col min="6" max="6" width="14.140625" style="3" customWidth="1"/>
    <col min="7" max="7" width="21.421875" style="3" customWidth="1"/>
  </cols>
  <sheetData>
    <row r="1" spans="2:7" ht="18">
      <c r="B1" s="4"/>
      <c r="D1" s="3" t="s">
        <v>74</v>
      </c>
      <c r="F1"/>
      <c r="G1"/>
    </row>
    <row r="2" spans="2:7" ht="18">
      <c r="B2" s="4"/>
      <c r="D2" s="3" t="s">
        <v>265</v>
      </c>
      <c r="F2"/>
      <c r="G2"/>
    </row>
    <row r="4" spans="1:7" s="5" customFormat="1" ht="15" customHeight="1">
      <c r="A4" s="313" t="s">
        <v>0</v>
      </c>
      <c r="B4" s="314" t="s">
        <v>44</v>
      </c>
      <c r="C4" s="316" t="s">
        <v>40</v>
      </c>
      <c r="D4" s="317" t="s">
        <v>41</v>
      </c>
      <c r="E4" s="315" t="s">
        <v>42</v>
      </c>
      <c r="F4" s="315" t="s">
        <v>3</v>
      </c>
      <c r="G4" s="315"/>
    </row>
    <row r="5" spans="1:7" s="5" customFormat="1" ht="89.25" customHeight="1">
      <c r="A5" s="313"/>
      <c r="B5" s="314"/>
      <c r="C5" s="316"/>
      <c r="D5" s="317"/>
      <c r="E5" s="315"/>
      <c r="F5" s="23" t="s">
        <v>5</v>
      </c>
      <c r="G5" s="24" t="s">
        <v>6</v>
      </c>
    </row>
    <row r="6" spans="1:7" s="5" customFormat="1" ht="15" customHeight="1">
      <c r="A6" s="28">
        <v>1</v>
      </c>
      <c r="B6" s="28">
        <v>2</v>
      </c>
      <c r="C6" s="140">
        <v>3</v>
      </c>
      <c r="D6" s="62">
        <v>4</v>
      </c>
      <c r="E6" s="28">
        <v>5</v>
      </c>
      <c r="F6" s="28">
        <v>6</v>
      </c>
      <c r="G6" s="28">
        <v>7</v>
      </c>
    </row>
    <row r="7" spans="1:7" s="5" customFormat="1" ht="13.5" customHeight="1">
      <c r="A7" s="29"/>
      <c r="B7" s="30"/>
      <c r="C7" s="132" t="s">
        <v>2</v>
      </c>
      <c r="D7" s="45"/>
      <c r="E7" s="30"/>
      <c r="F7" s="30"/>
      <c r="G7" s="31"/>
    </row>
    <row r="8" spans="1:7" s="54" customFormat="1" ht="16.5" customHeight="1">
      <c r="A8" s="25" t="s">
        <v>7</v>
      </c>
      <c r="B8" s="52" t="s">
        <v>11</v>
      </c>
      <c r="C8" s="115">
        <f>SUM(C9:C10)</f>
        <v>88583.57</v>
      </c>
      <c r="D8" s="53">
        <f>SUM(D9:D10)</f>
        <v>88583.62000000001</v>
      </c>
      <c r="E8" s="56">
        <v>100</v>
      </c>
      <c r="F8" s="115">
        <f>SUM(F9:F10)</f>
        <v>79710.57</v>
      </c>
      <c r="G8" s="199"/>
    </row>
    <row r="9" spans="1:7" s="66" customFormat="1" ht="51">
      <c r="A9" s="26" t="s">
        <v>68</v>
      </c>
      <c r="B9" s="63" t="s">
        <v>197</v>
      </c>
      <c r="C9" s="116">
        <v>8873</v>
      </c>
      <c r="D9" s="64">
        <v>8873.05</v>
      </c>
      <c r="E9" s="65">
        <v>100</v>
      </c>
      <c r="F9" s="116"/>
      <c r="G9" s="200"/>
    </row>
    <row r="10" spans="1:7" s="6" customFormat="1" ht="55.5" customHeight="1">
      <c r="A10" s="27"/>
      <c r="B10" s="36" t="s">
        <v>195</v>
      </c>
      <c r="C10" s="100">
        <v>79710.57</v>
      </c>
      <c r="D10" s="100">
        <v>79710.57</v>
      </c>
      <c r="E10" s="57">
        <v>100</v>
      </c>
      <c r="F10" s="100">
        <v>79710.57</v>
      </c>
      <c r="G10" s="105"/>
    </row>
    <row r="11" spans="1:7" ht="28.5" customHeight="1">
      <c r="A11" s="232">
        <v>400</v>
      </c>
      <c r="B11" s="35" t="s">
        <v>43</v>
      </c>
      <c r="C11" s="99">
        <f>SUM(C12:C14)</f>
        <v>401500</v>
      </c>
      <c r="D11" s="46">
        <f>SUM(D12:D14)</f>
        <v>407722.97000000003</v>
      </c>
      <c r="E11" s="59">
        <v>101.55</v>
      </c>
      <c r="F11" s="114">
        <f>SUM(F12:F14)</f>
        <v>0</v>
      </c>
      <c r="G11" s="114"/>
    </row>
    <row r="12" spans="1:7" ht="12.75">
      <c r="A12" s="26"/>
      <c r="B12" s="32" t="s">
        <v>8</v>
      </c>
      <c r="C12" s="133">
        <v>400000</v>
      </c>
      <c r="D12" s="51">
        <v>406202.89</v>
      </c>
      <c r="E12" s="58">
        <v>101.55</v>
      </c>
      <c r="F12" s="117"/>
      <c r="G12" s="104"/>
    </row>
    <row r="13" spans="1:7" s="6" customFormat="1" ht="19.5" customHeight="1">
      <c r="A13" s="67"/>
      <c r="B13" s="63" t="s">
        <v>194</v>
      </c>
      <c r="C13" s="100">
        <v>1500</v>
      </c>
      <c r="D13" s="68">
        <v>1320.08</v>
      </c>
      <c r="E13" s="69">
        <v>88</v>
      </c>
      <c r="F13" s="118"/>
      <c r="G13" s="118"/>
    </row>
    <row r="14" spans="1:7" s="6" customFormat="1" ht="19.5" customHeight="1">
      <c r="A14" s="67"/>
      <c r="B14" s="36" t="s">
        <v>196</v>
      </c>
      <c r="C14" s="100">
        <v>0</v>
      </c>
      <c r="D14" s="68">
        <v>200</v>
      </c>
      <c r="E14" s="69"/>
      <c r="F14" s="118"/>
      <c r="G14" s="118"/>
    </row>
    <row r="15" spans="1:7" s="8" customFormat="1" ht="19.5" customHeight="1">
      <c r="A15" s="287">
        <v>600</v>
      </c>
      <c r="B15" s="35" t="s">
        <v>14</v>
      </c>
      <c r="C15" s="99">
        <f>SUM(C16:C17)</f>
        <v>169579.35</v>
      </c>
      <c r="D15" s="288">
        <f>SUM(D16:D17)</f>
        <v>167167.25</v>
      </c>
      <c r="E15" s="289">
        <v>98.58</v>
      </c>
      <c r="F15" s="290">
        <f>SUM(F16:F17)</f>
        <v>0</v>
      </c>
      <c r="G15" s="290"/>
    </row>
    <row r="16" spans="1:7" s="6" customFormat="1" ht="38.25">
      <c r="A16" s="67"/>
      <c r="B16" s="36" t="s">
        <v>221</v>
      </c>
      <c r="C16" s="100">
        <v>161090.1</v>
      </c>
      <c r="D16" s="68">
        <v>150124.58</v>
      </c>
      <c r="E16" s="69">
        <v>93.19</v>
      </c>
      <c r="F16" s="118"/>
      <c r="G16" s="118"/>
    </row>
    <row r="17" spans="1:7" s="6" customFormat="1" ht="12.75">
      <c r="A17" s="67"/>
      <c r="B17" s="36" t="s">
        <v>264</v>
      </c>
      <c r="C17" s="100">
        <v>8489.25</v>
      </c>
      <c r="D17" s="68">
        <v>17042.67</v>
      </c>
      <c r="E17" s="69">
        <v>200.76</v>
      </c>
      <c r="F17" s="118"/>
      <c r="G17" s="118"/>
    </row>
    <row r="18" spans="1:7" ht="12.75">
      <c r="A18" s="25">
        <v>700</v>
      </c>
      <c r="B18" s="35" t="s">
        <v>15</v>
      </c>
      <c r="C18" s="114">
        <f>SUM(C19:C23)</f>
        <v>123916.08</v>
      </c>
      <c r="D18" s="47">
        <f>SUM(D19:D23)</f>
        <v>126047.95</v>
      </c>
      <c r="E18" s="59">
        <v>101.72</v>
      </c>
      <c r="F18" s="114">
        <f>SUM(F19:F23)</f>
        <v>0</v>
      </c>
      <c r="G18" s="114"/>
    </row>
    <row r="19" spans="1:7" ht="25.5">
      <c r="A19" s="26"/>
      <c r="B19" s="36" t="s">
        <v>160</v>
      </c>
      <c r="C19" s="104">
        <v>2516.08</v>
      </c>
      <c r="D19" s="49">
        <v>2513.1</v>
      </c>
      <c r="E19" s="60">
        <v>99.88</v>
      </c>
      <c r="F19" s="104"/>
      <c r="G19" s="104"/>
    </row>
    <row r="20" spans="1:7" ht="53.25" customHeight="1">
      <c r="A20" s="26"/>
      <c r="B20" s="63" t="s">
        <v>197</v>
      </c>
      <c r="C20" s="104">
        <v>76000</v>
      </c>
      <c r="D20" s="49">
        <v>76978.78</v>
      </c>
      <c r="E20" s="60">
        <v>101.29</v>
      </c>
      <c r="F20" s="104"/>
      <c r="G20" s="104"/>
    </row>
    <row r="21" spans="1:7" ht="21" customHeight="1">
      <c r="A21" s="26"/>
      <c r="B21" s="32" t="s">
        <v>8</v>
      </c>
      <c r="C21" s="104">
        <v>45000</v>
      </c>
      <c r="D21" s="49">
        <v>46190.06</v>
      </c>
      <c r="E21" s="60">
        <v>102.64</v>
      </c>
      <c r="F21" s="104"/>
      <c r="G21" s="104"/>
    </row>
    <row r="22" spans="1:7" ht="12.75">
      <c r="A22" s="26"/>
      <c r="B22" s="63" t="s">
        <v>194</v>
      </c>
      <c r="C22" s="104">
        <v>300</v>
      </c>
      <c r="D22" s="49">
        <v>266.01</v>
      </c>
      <c r="E22" s="60">
        <v>88.67</v>
      </c>
      <c r="F22" s="104"/>
      <c r="G22" s="104"/>
    </row>
    <row r="23" spans="1:7" ht="12.75">
      <c r="A23" s="26"/>
      <c r="B23" s="36" t="s">
        <v>168</v>
      </c>
      <c r="C23" s="104">
        <v>100</v>
      </c>
      <c r="D23" s="49">
        <v>100</v>
      </c>
      <c r="E23" s="60">
        <v>100</v>
      </c>
      <c r="F23" s="104"/>
      <c r="G23" s="104"/>
    </row>
    <row r="24" spans="1:7" ht="12.75">
      <c r="A24" s="25">
        <v>750</v>
      </c>
      <c r="B24" s="35" t="s">
        <v>16</v>
      </c>
      <c r="C24" s="114">
        <f>SUM(C25:C28)</f>
        <v>78329</v>
      </c>
      <c r="D24" s="47">
        <f>SUM(D25:D29)</f>
        <v>123188.03</v>
      </c>
      <c r="E24" s="59">
        <v>157.27</v>
      </c>
      <c r="F24" s="114">
        <f>SUM(F25:F29)</f>
        <v>118214.62</v>
      </c>
      <c r="G24" s="114"/>
    </row>
    <row r="25" spans="1:7" ht="25.5">
      <c r="A25" s="26"/>
      <c r="B25" s="36" t="s">
        <v>169</v>
      </c>
      <c r="C25" s="104">
        <v>5500</v>
      </c>
      <c r="D25" s="49">
        <v>4866.4</v>
      </c>
      <c r="E25" s="60">
        <v>88.48</v>
      </c>
      <c r="F25" s="104"/>
      <c r="G25" s="104"/>
    </row>
    <row r="26" spans="1:7" ht="12.75">
      <c r="A26" s="26"/>
      <c r="B26" s="36" t="s">
        <v>168</v>
      </c>
      <c r="C26" s="104">
        <v>697</v>
      </c>
      <c r="D26" s="49">
        <v>697</v>
      </c>
      <c r="E26" s="60">
        <v>100</v>
      </c>
      <c r="F26" s="104"/>
      <c r="G26" s="104"/>
    </row>
    <row r="27" spans="1:7" ht="12.75">
      <c r="A27" s="26"/>
      <c r="B27" s="36" t="s">
        <v>51</v>
      </c>
      <c r="C27" s="104">
        <v>500</v>
      </c>
      <c r="D27" s="49">
        <v>410</v>
      </c>
      <c r="E27" s="60">
        <v>82</v>
      </c>
      <c r="F27" s="104"/>
      <c r="G27" s="104"/>
    </row>
    <row r="28" spans="1:7" ht="51">
      <c r="A28" s="26"/>
      <c r="B28" s="36" t="s">
        <v>195</v>
      </c>
      <c r="C28" s="104">
        <v>71632</v>
      </c>
      <c r="D28" s="49">
        <v>65632</v>
      </c>
      <c r="E28" s="60">
        <v>91.62</v>
      </c>
      <c r="F28" s="49">
        <v>66632</v>
      </c>
      <c r="G28" s="104"/>
    </row>
    <row r="29" spans="1:7" ht="63.75">
      <c r="A29" s="26"/>
      <c r="B29" s="36" t="s">
        <v>198</v>
      </c>
      <c r="C29" s="104">
        <v>0</v>
      </c>
      <c r="D29" s="49">
        <v>51582.63</v>
      </c>
      <c r="E29" s="60"/>
      <c r="F29" s="49">
        <v>51582.62</v>
      </c>
      <c r="G29" s="104">
        <v>51582.63</v>
      </c>
    </row>
    <row r="30" spans="1:7" ht="12.75">
      <c r="A30" s="25">
        <v>751</v>
      </c>
      <c r="B30" s="35" t="s">
        <v>65</v>
      </c>
      <c r="C30" s="114">
        <f>SUM(C31)</f>
        <v>49341</v>
      </c>
      <c r="D30" s="47">
        <f>SUM(D31)</f>
        <v>49340.84</v>
      </c>
      <c r="E30" s="59">
        <v>100</v>
      </c>
      <c r="F30" s="114">
        <f>SUM(F31)</f>
        <v>49340.84</v>
      </c>
      <c r="G30" s="114"/>
    </row>
    <row r="31" spans="1:7" ht="51">
      <c r="A31" s="26"/>
      <c r="B31" s="36" t="s">
        <v>195</v>
      </c>
      <c r="C31" s="104">
        <v>49341</v>
      </c>
      <c r="D31" s="49">
        <v>49340.84</v>
      </c>
      <c r="E31" s="60">
        <v>100</v>
      </c>
      <c r="F31" s="104">
        <v>49340.84</v>
      </c>
      <c r="G31" s="104"/>
    </row>
    <row r="32" spans="1:7" s="8" customFormat="1" ht="12.75">
      <c r="A32" s="25">
        <v>754</v>
      </c>
      <c r="B32" s="86" t="str">
        <f>'[1]zał. nr 2'!$C$39</f>
        <v>Bezpieczeństwo publiczne i ochrona przeciwpożarowa</v>
      </c>
      <c r="C32" s="114">
        <f>SUM(C33)</f>
        <v>17000</v>
      </c>
      <c r="D32" s="47">
        <f>SUM(D33)</f>
        <v>16999</v>
      </c>
      <c r="E32" s="59">
        <v>99.99</v>
      </c>
      <c r="F32" s="114">
        <f>SUM(F33)</f>
        <v>16999</v>
      </c>
      <c r="G32" s="114"/>
    </row>
    <row r="33" spans="1:7" ht="38.25">
      <c r="A33" s="26"/>
      <c r="B33" s="36" t="s">
        <v>133</v>
      </c>
      <c r="C33" s="104">
        <v>17000</v>
      </c>
      <c r="D33" s="49">
        <v>16999</v>
      </c>
      <c r="E33" s="60">
        <v>99.99</v>
      </c>
      <c r="F33" s="104">
        <v>16999</v>
      </c>
      <c r="G33" s="104"/>
    </row>
    <row r="34" spans="1:7" ht="12.75">
      <c r="A34" s="25">
        <v>756</v>
      </c>
      <c r="B34" s="35" t="s">
        <v>66</v>
      </c>
      <c r="C34" s="114">
        <f>SUM(C35:C48)</f>
        <v>4521748.65</v>
      </c>
      <c r="D34" s="47">
        <f>SUM(D35:D48)</f>
        <v>4663624.25</v>
      </c>
      <c r="E34" s="59">
        <v>103.14</v>
      </c>
      <c r="F34" s="114">
        <f>SUM(F35:F48)</f>
        <v>0</v>
      </c>
      <c r="G34" s="114"/>
    </row>
    <row r="35" spans="1:7" ht="12.75">
      <c r="A35" s="26"/>
      <c r="B35" s="36" t="s">
        <v>199</v>
      </c>
      <c r="C35" s="104">
        <v>2613647</v>
      </c>
      <c r="D35" s="49">
        <v>2655740</v>
      </c>
      <c r="E35" s="60">
        <v>101.61</v>
      </c>
      <c r="F35" s="104"/>
      <c r="G35" s="104"/>
    </row>
    <row r="36" spans="1:7" ht="12.75">
      <c r="A36" s="26"/>
      <c r="B36" s="36" t="s">
        <v>200</v>
      </c>
      <c r="C36" s="104">
        <v>30000</v>
      </c>
      <c r="D36" s="49">
        <v>44110.92</v>
      </c>
      <c r="E36" s="136">
        <v>147.04</v>
      </c>
      <c r="F36" s="104"/>
      <c r="G36" s="104"/>
    </row>
    <row r="37" spans="1:7" ht="12.75">
      <c r="A37" s="26"/>
      <c r="B37" s="36" t="s">
        <v>201</v>
      </c>
      <c r="C37" s="104">
        <v>1200369</v>
      </c>
      <c r="D37" s="49">
        <v>1234979.37</v>
      </c>
      <c r="E37" s="60">
        <v>102.88</v>
      </c>
      <c r="F37" s="104"/>
      <c r="G37" s="104"/>
    </row>
    <row r="38" spans="1:7" ht="12.75">
      <c r="A38" s="26"/>
      <c r="B38" s="36" t="s">
        <v>202</v>
      </c>
      <c r="C38" s="104">
        <v>68000</v>
      </c>
      <c r="D38" s="49">
        <v>67060.32</v>
      </c>
      <c r="E38" s="60">
        <v>98.62</v>
      </c>
      <c r="F38" s="104"/>
      <c r="G38" s="104"/>
    </row>
    <row r="39" spans="1:7" ht="12.75">
      <c r="A39" s="26"/>
      <c r="B39" s="36" t="s">
        <v>203</v>
      </c>
      <c r="C39" s="104">
        <v>303000</v>
      </c>
      <c r="D39" s="49">
        <v>303885.58</v>
      </c>
      <c r="E39" s="60">
        <v>100.29</v>
      </c>
      <c r="F39" s="104"/>
      <c r="G39" s="104"/>
    </row>
    <row r="40" spans="1:7" ht="12.75">
      <c r="A40" s="26"/>
      <c r="B40" s="36" t="s">
        <v>204</v>
      </c>
      <c r="C40" s="104">
        <v>47276</v>
      </c>
      <c r="D40" s="49">
        <v>46756.4</v>
      </c>
      <c r="E40" s="60">
        <v>98.9</v>
      </c>
      <c r="F40" s="104"/>
      <c r="G40" s="104"/>
    </row>
    <row r="41" spans="1:7" ht="25.5">
      <c r="A41" s="26"/>
      <c r="B41" s="36" t="s">
        <v>205</v>
      </c>
      <c r="C41" s="104">
        <v>6000</v>
      </c>
      <c r="D41" s="49">
        <v>2275</v>
      </c>
      <c r="E41" s="60">
        <v>37.92</v>
      </c>
      <c r="F41" s="104"/>
      <c r="G41" s="104"/>
    </row>
    <row r="42" spans="1:7" ht="12.75">
      <c r="A42" s="26"/>
      <c r="B42" s="36" t="s">
        <v>206</v>
      </c>
      <c r="C42" s="104">
        <v>29000</v>
      </c>
      <c r="D42" s="49">
        <v>31285.23</v>
      </c>
      <c r="E42" s="60">
        <v>107.88</v>
      </c>
      <c r="F42" s="104"/>
      <c r="G42" s="104"/>
    </row>
    <row r="43" spans="1:7" ht="12.75">
      <c r="A43" s="26"/>
      <c r="B43" s="36" t="s">
        <v>52</v>
      </c>
      <c r="C43" s="104">
        <v>14600</v>
      </c>
      <c r="D43" s="49">
        <v>14500</v>
      </c>
      <c r="E43" s="60">
        <v>99.31</v>
      </c>
      <c r="F43" s="104"/>
      <c r="G43" s="104"/>
    </row>
    <row r="44" spans="1:7" ht="12.75">
      <c r="A44" s="26"/>
      <c r="B44" s="36" t="s">
        <v>53</v>
      </c>
      <c r="C44" s="104">
        <v>2000</v>
      </c>
      <c r="D44" s="49">
        <v>1927</v>
      </c>
      <c r="E44" s="60">
        <v>96.35</v>
      </c>
      <c r="F44" s="104"/>
      <c r="G44" s="104"/>
    </row>
    <row r="45" spans="1:7" ht="25.5">
      <c r="A45" s="26"/>
      <c r="B45" s="36" t="s">
        <v>207</v>
      </c>
      <c r="C45" s="104">
        <v>65000</v>
      </c>
      <c r="D45" s="49">
        <v>62701.37</v>
      </c>
      <c r="E45" s="60">
        <v>96.46</v>
      </c>
      <c r="F45" s="104"/>
      <c r="G45" s="104"/>
    </row>
    <row r="46" spans="1:7" ht="25.5">
      <c r="A46" s="26"/>
      <c r="B46" s="36" t="s">
        <v>54</v>
      </c>
      <c r="C46" s="104">
        <v>39300</v>
      </c>
      <c r="D46" s="49">
        <v>39300.46</v>
      </c>
      <c r="E46" s="60">
        <v>100</v>
      </c>
      <c r="F46" s="104"/>
      <c r="G46" s="104"/>
    </row>
    <row r="47" spans="1:7" ht="12.75">
      <c r="A47" s="26"/>
      <c r="B47" s="36" t="s">
        <v>208</v>
      </c>
      <c r="C47" s="104">
        <v>100000</v>
      </c>
      <c r="D47" s="49">
        <v>155432</v>
      </c>
      <c r="E47" s="60">
        <v>155.43</v>
      </c>
      <c r="F47" s="104"/>
      <c r="G47" s="104"/>
    </row>
    <row r="48" spans="1:7" ht="25.5">
      <c r="A48" s="26"/>
      <c r="B48" s="36" t="s">
        <v>209</v>
      </c>
      <c r="C48" s="104">
        <v>3556.65</v>
      </c>
      <c r="D48" s="49">
        <v>3670.6</v>
      </c>
      <c r="E48" s="60">
        <v>103.2</v>
      </c>
      <c r="F48" s="104"/>
      <c r="G48" s="104"/>
    </row>
    <row r="49" spans="1:7" ht="12.75">
      <c r="A49" s="25">
        <v>758</v>
      </c>
      <c r="B49" s="35" t="s">
        <v>58</v>
      </c>
      <c r="C49" s="114">
        <f>SUM(C50:C54)</f>
        <v>5855501.19</v>
      </c>
      <c r="D49" s="47">
        <f>SUM(D50:D54)</f>
        <v>5862168.71</v>
      </c>
      <c r="E49" s="59">
        <v>100.11</v>
      </c>
      <c r="F49" s="114">
        <f>SUM(F50:F54)</f>
        <v>47790.38</v>
      </c>
      <c r="G49" s="114"/>
    </row>
    <row r="50" spans="1:7" s="6" customFormat="1" ht="12.75">
      <c r="A50" s="27"/>
      <c r="B50" s="63" t="s">
        <v>194</v>
      </c>
      <c r="C50" s="105">
        <v>6616</v>
      </c>
      <c r="D50" s="48">
        <v>6994.11</v>
      </c>
      <c r="E50" s="57">
        <v>105.71</v>
      </c>
      <c r="F50" s="105"/>
      <c r="G50" s="105"/>
    </row>
    <row r="51" spans="1:7" s="6" customFormat="1" ht="12.75">
      <c r="A51" s="27"/>
      <c r="B51" s="36" t="s">
        <v>168</v>
      </c>
      <c r="C51" s="105">
        <v>20.81</v>
      </c>
      <c r="D51" s="48">
        <v>20.27</v>
      </c>
      <c r="E51" s="57">
        <v>97.4</v>
      </c>
      <c r="F51" s="105"/>
      <c r="G51" s="105"/>
    </row>
    <row r="52" spans="1:7" s="6" customFormat="1" ht="12.75">
      <c r="A52" s="27"/>
      <c r="B52" s="63" t="s">
        <v>51</v>
      </c>
      <c r="C52" s="105">
        <v>96293</v>
      </c>
      <c r="D52" s="48">
        <v>102582.95</v>
      </c>
      <c r="E52" s="57">
        <v>106.53</v>
      </c>
      <c r="F52" s="105"/>
      <c r="G52" s="105"/>
    </row>
    <row r="53" spans="1:7" s="6" customFormat="1" ht="38.25">
      <c r="A53" s="27"/>
      <c r="B53" s="36" t="s">
        <v>210</v>
      </c>
      <c r="C53" s="105">
        <v>47790.38</v>
      </c>
      <c r="D53" s="48">
        <v>47790.38</v>
      </c>
      <c r="E53" s="57">
        <v>100</v>
      </c>
      <c r="F53" s="105">
        <v>47790.38</v>
      </c>
      <c r="G53" s="105"/>
    </row>
    <row r="54" spans="1:7" ht="12.75">
      <c r="A54" s="26"/>
      <c r="B54" s="36" t="s">
        <v>55</v>
      </c>
      <c r="C54" s="104">
        <v>5704781</v>
      </c>
      <c r="D54" s="49">
        <v>5704781</v>
      </c>
      <c r="E54" s="60">
        <v>100</v>
      </c>
      <c r="F54" s="104"/>
      <c r="G54" s="104"/>
    </row>
    <row r="55" spans="1:7" s="8" customFormat="1" ht="12.75">
      <c r="A55" s="25">
        <v>801</v>
      </c>
      <c r="B55" s="35" t="s">
        <v>67</v>
      </c>
      <c r="C55" s="114">
        <f>SUM(C56:C63)</f>
        <v>355295.06</v>
      </c>
      <c r="D55" s="47">
        <f>SUM(D56:D63)</f>
        <v>350187.4</v>
      </c>
      <c r="E55" s="59">
        <v>98.56</v>
      </c>
      <c r="F55" s="114">
        <f>SUM(F56:F63)</f>
        <v>338776.52</v>
      </c>
      <c r="G55" s="114">
        <f>SUM(G57:G63)</f>
        <v>159442.43</v>
      </c>
    </row>
    <row r="56" spans="1:7" s="6" customFormat="1" ht="12.75">
      <c r="A56" s="27"/>
      <c r="B56" s="36" t="s">
        <v>8</v>
      </c>
      <c r="C56" s="105">
        <v>4761</v>
      </c>
      <c r="D56" s="48">
        <v>4760.62</v>
      </c>
      <c r="E56" s="57">
        <v>99.99</v>
      </c>
      <c r="F56" s="105"/>
      <c r="G56" s="105"/>
    </row>
    <row r="57" spans="1:7" s="6" customFormat="1" ht="12.75">
      <c r="A57" s="27"/>
      <c r="B57" s="36" t="s">
        <v>168</v>
      </c>
      <c r="C57" s="105">
        <v>5204</v>
      </c>
      <c r="D57" s="48">
        <v>5203.56</v>
      </c>
      <c r="E57" s="57">
        <v>99.99</v>
      </c>
      <c r="F57" s="105"/>
      <c r="G57" s="105">
        <v>1762</v>
      </c>
    </row>
    <row r="58" spans="1:7" s="6" customFormat="1" ht="12.75">
      <c r="A58" s="27"/>
      <c r="B58" s="63" t="s">
        <v>51</v>
      </c>
      <c r="C58" s="105">
        <v>800</v>
      </c>
      <c r="D58" s="48">
        <v>816.7</v>
      </c>
      <c r="E58" s="57">
        <v>102.09</v>
      </c>
      <c r="F58" s="105"/>
      <c r="G58" s="105"/>
    </row>
    <row r="59" spans="1:7" s="6" customFormat="1" ht="12.75">
      <c r="A59" s="27"/>
      <c r="B59" s="36" t="s">
        <v>189</v>
      </c>
      <c r="C59" s="105">
        <v>630</v>
      </c>
      <c r="D59" s="48">
        <v>630</v>
      </c>
      <c r="E59" s="57">
        <v>100</v>
      </c>
      <c r="F59" s="105"/>
      <c r="G59" s="105"/>
    </row>
    <row r="60" spans="1:7" s="6" customFormat="1" ht="51">
      <c r="A60" s="27"/>
      <c r="B60" s="36" t="s">
        <v>195</v>
      </c>
      <c r="C60" s="105">
        <v>28730</v>
      </c>
      <c r="D60" s="48">
        <v>28392.55</v>
      </c>
      <c r="E60" s="57">
        <v>98.82</v>
      </c>
      <c r="F60" s="105">
        <v>28392.55</v>
      </c>
      <c r="G60" s="105"/>
    </row>
    <row r="61" spans="1:7" s="6" customFormat="1" ht="63.75">
      <c r="A61" s="27"/>
      <c r="B61" s="36" t="s">
        <v>198</v>
      </c>
      <c r="C61" s="105">
        <v>157689.4</v>
      </c>
      <c r="D61" s="48">
        <v>157680.43</v>
      </c>
      <c r="E61" s="57">
        <v>99.99</v>
      </c>
      <c r="F61" s="48">
        <v>157680.43</v>
      </c>
      <c r="G61" s="105">
        <v>157680.43</v>
      </c>
    </row>
    <row r="62" spans="1:7" s="6" customFormat="1" ht="38.25">
      <c r="A62" s="27"/>
      <c r="B62" s="36" t="s">
        <v>210</v>
      </c>
      <c r="C62" s="105">
        <v>50210</v>
      </c>
      <c r="D62" s="48">
        <v>45432.88</v>
      </c>
      <c r="E62" s="57">
        <v>90.49</v>
      </c>
      <c r="F62" s="48">
        <v>45432.88</v>
      </c>
      <c r="G62" s="105"/>
    </row>
    <row r="63" spans="1:7" s="6" customFormat="1" ht="38.25">
      <c r="A63" s="27"/>
      <c r="B63" s="32" t="s">
        <v>211</v>
      </c>
      <c r="C63" s="105">
        <v>107270.66</v>
      </c>
      <c r="D63" s="48">
        <v>107270.66</v>
      </c>
      <c r="E63" s="57">
        <v>100</v>
      </c>
      <c r="F63" s="48">
        <v>107270.66</v>
      </c>
      <c r="G63" s="105"/>
    </row>
    <row r="64" spans="1:7" ht="12.75">
      <c r="A64" s="25">
        <v>852</v>
      </c>
      <c r="B64" s="35" t="s">
        <v>59</v>
      </c>
      <c r="C64" s="114">
        <f>SUM(C65:C68)</f>
        <v>502577</v>
      </c>
      <c r="D64" s="47">
        <f>SUM(D65:D68)</f>
        <v>495382.93</v>
      </c>
      <c r="E64" s="59">
        <v>98.57</v>
      </c>
      <c r="F64" s="114">
        <f>SUM(F65:F68)</f>
        <v>483220.27</v>
      </c>
      <c r="G64" s="114"/>
    </row>
    <row r="65" spans="1:7" ht="51">
      <c r="A65" s="26"/>
      <c r="B65" s="36" t="s">
        <v>195</v>
      </c>
      <c r="C65" s="104">
        <v>3158</v>
      </c>
      <c r="D65" s="49">
        <v>3153.46</v>
      </c>
      <c r="E65" s="60">
        <v>99.86</v>
      </c>
      <c r="F65" s="49">
        <v>3153.46</v>
      </c>
      <c r="G65" s="104"/>
    </row>
    <row r="66" spans="1:7" ht="38.25">
      <c r="A66" s="26"/>
      <c r="B66" s="36" t="s">
        <v>210</v>
      </c>
      <c r="C66" s="104">
        <v>489369</v>
      </c>
      <c r="D66" s="49">
        <v>480066.81</v>
      </c>
      <c r="E66" s="60">
        <v>98.1</v>
      </c>
      <c r="F66" s="49">
        <v>480066.81</v>
      </c>
      <c r="G66" s="104"/>
    </row>
    <row r="67" spans="1:7" ht="12.75">
      <c r="A67" s="26"/>
      <c r="B67" s="36" t="s">
        <v>8</v>
      </c>
      <c r="C67" s="104">
        <v>10000</v>
      </c>
      <c r="D67" s="49">
        <v>12088.66</v>
      </c>
      <c r="E67" s="60">
        <v>120.89</v>
      </c>
      <c r="F67" s="49"/>
      <c r="G67" s="104"/>
    </row>
    <row r="68" spans="1:7" ht="12.75">
      <c r="A68" s="26"/>
      <c r="B68" s="36" t="s">
        <v>51</v>
      </c>
      <c r="C68" s="104">
        <v>50</v>
      </c>
      <c r="D68" s="49">
        <v>74</v>
      </c>
      <c r="E68" s="60">
        <v>148</v>
      </c>
      <c r="F68" s="104"/>
      <c r="G68" s="104"/>
    </row>
    <row r="69" spans="1:7" s="8" customFormat="1" ht="12.75">
      <c r="A69" s="25">
        <v>854</v>
      </c>
      <c r="B69" s="35" t="s">
        <v>61</v>
      </c>
      <c r="C69" s="114">
        <f>SUM(C70:C70)</f>
        <v>83000</v>
      </c>
      <c r="D69" s="47">
        <f>SUM(D70:D70)</f>
        <v>81873.3</v>
      </c>
      <c r="E69" s="59">
        <v>98.64</v>
      </c>
      <c r="F69" s="114">
        <f>SUM(F70:F70)</f>
        <v>81873.3</v>
      </c>
      <c r="G69" s="114"/>
    </row>
    <row r="70" spans="1:7" s="8" customFormat="1" ht="38.25">
      <c r="A70" s="25"/>
      <c r="B70" s="36" t="s">
        <v>210</v>
      </c>
      <c r="C70" s="105">
        <v>83000</v>
      </c>
      <c r="D70" s="48">
        <v>81873.3</v>
      </c>
      <c r="E70" s="57">
        <v>98.64</v>
      </c>
      <c r="F70" s="105">
        <v>81873.3</v>
      </c>
      <c r="G70" s="105"/>
    </row>
    <row r="71" spans="1:7" s="8" customFormat="1" ht="12.75">
      <c r="A71" s="25">
        <v>855</v>
      </c>
      <c r="B71" s="35" t="s">
        <v>170</v>
      </c>
      <c r="C71" s="114">
        <f>SUM(C72:C77)</f>
        <v>5692092</v>
      </c>
      <c r="D71" s="47">
        <f>SUM(D72:D77)</f>
        <v>5690376.680000001</v>
      </c>
      <c r="E71" s="59">
        <v>99.97</v>
      </c>
      <c r="F71" s="114">
        <f>SUM(F72:F77)</f>
        <v>5673312.76</v>
      </c>
      <c r="G71" s="114"/>
    </row>
    <row r="72" spans="1:7" s="8" customFormat="1" ht="12.75">
      <c r="A72" s="25"/>
      <c r="B72" s="63" t="s">
        <v>194</v>
      </c>
      <c r="C72" s="105">
        <v>2300</v>
      </c>
      <c r="D72" s="48">
        <v>1945.6</v>
      </c>
      <c r="E72" s="57">
        <v>84.59</v>
      </c>
      <c r="F72" s="105"/>
      <c r="G72" s="105"/>
    </row>
    <row r="73" spans="1:7" s="8" customFormat="1" ht="51">
      <c r="A73" s="25"/>
      <c r="B73" s="36" t="s">
        <v>195</v>
      </c>
      <c r="C73" s="105">
        <v>1703526</v>
      </c>
      <c r="D73" s="48">
        <v>1703446.95</v>
      </c>
      <c r="E73" s="57">
        <v>99.99</v>
      </c>
      <c r="F73" s="48">
        <v>1703446.95</v>
      </c>
      <c r="G73" s="105"/>
    </row>
    <row r="74" spans="1:7" s="8" customFormat="1" ht="63.75">
      <c r="A74" s="25"/>
      <c r="B74" s="36" t="s">
        <v>212</v>
      </c>
      <c r="C74" s="105">
        <v>3969866</v>
      </c>
      <c r="D74" s="48">
        <v>3969865.81</v>
      </c>
      <c r="E74" s="57">
        <v>100</v>
      </c>
      <c r="F74" s="48">
        <v>3969865.81</v>
      </c>
      <c r="G74" s="105"/>
    </row>
    <row r="75" spans="1:7" s="8" customFormat="1" ht="38.25">
      <c r="A75" s="25"/>
      <c r="B75" s="36" t="s">
        <v>56</v>
      </c>
      <c r="C75" s="105">
        <v>2000</v>
      </c>
      <c r="D75" s="48">
        <v>2697.59</v>
      </c>
      <c r="E75" s="57">
        <v>134.88</v>
      </c>
      <c r="F75" s="105"/>
      <c r="G75" s="105"/>
    </row>
    <row r="76" spans="1:7" s="8" customFormat="1" ht="51">
      <c r="A76" s="25"/>
      <c r="B76" s="36" t="s">
        <v>217</v>
      </c>
      <c r="C76" s="105">
        <v>12700</v>
      </c>
      <c r="D76" s="48">
        <v>10720.73</v>
      </c>
      <c r="E76" s="57">
        <v>84.41</v>
      </c>
      <c r="F76" s="105"/>
      <c r="G76" s="105"/>
    </row>
    <row r="77" spans="1:7" s="8" customFormat="1" ht="25.5">
      <c r="A77" s="25"/>
      <c r="B77" s="36" t="s">
        <v>280</v>
      </c>
      <c r="C77" s="105">
        <v>1700</v>
      </c>
      <c r="D77" s="48">
        <v>1700</v>
      </c>
      <c r="E77" s="57">
        <v>100</v>
      </c>
      <c r="F77" s="105"/>
      <c r="G77" s="105"/>
    </row>
    <row r="78" spans="1:7" ht="12.75">
      <c r="A78" s="25">
        <v>900</v>
      </c>
      <c r="B78" s="35" t="s">
        <v>62</v>
      </c>
      <c r="C78" s="114">
        <f>SUM(C79:C87)</f>
        <v>1352683.8</v>
      </c>
      <c r="D78" s="47">
        <f>SUM(D79:D87)</f>
        <v>1383574.6199999999</v>
      </c>
      <c r="E78" s="59">
        <v>102.28</v>
      </c>
      <c r="F78" s="114">
        <f>SUM(F79:F87)</f>
        <v>85375</v>
      </c>
      <c r="G78" s="114"/>
    </row>
    <row r="79" spans="1:7" s="6" customFormat="1" ht="12.75">
      <c r="A79" s="27"/>
      <c r="B79" s="36" t="s">
        <v>161</v>
      </c>
      <c r="C79" s="105">
        <v>33</v>
      </c>
      <c r="D79" s="48">
        <v>32.77</v>
      </c>
      <c r="E79" s="57">
        <v>99.3</v>
      </c>
      <c r="F79" s="105"/>
      <c r="G79" s="105"/>
    </row>
    <row r="80" spans="1:7" s="6" customFormat="1" ht="25.5">
      <c r="A80" s="27"/>
      <c r="B80" s="36" t="s">
        <v>169</v>
      </c>
      <c r="C80" s="105">
        <v>600</v>
      </c>
      <c r="D80" s="48">
        <v>835.46</v>
      </c>
      <c r="E80" s="57">
        <v>139.24</v>
      </c>
      <c r="F80" s="105"/>
      <c r="G80" s="105"/>
    </row>
    <row r="81" spans="1:7" s="6" customFormat="1" ht="25.5">
      <c r="A81" s="27"/>
      <c r="B81" s="36" t="s">
        <v>54</v>
      </c>
      <c r="C81" s="105">
        <v>810000</v>
      </c>
      <c r="D81" s="48">
        <v>791079.46</v>
      </c>
      <c r="E81" s="57">
        <v>97.66</v>
      </c>
      <c r="F81" s="105"/>
      <c r="G81" s="105"/>
    </row>
    <row r="82" spans="1:7" ht="12.75">
      <c r="A82" s="27"/>
      <c r="B82" s="36" t="s">
        <v>73</v>
      </c>
      <c r="C82" s="105">
        <v>1000</v>
      </c>
      <c r="D82" s="48">
        <v>42245.52</v>
      </c>
      <c r="E82" s="57">
        <v>4224.55</v>
      </c>
      <c r="F82" s="105"/>
      <c r="G82" s="105"/>
    </row>
    <row r="83" spans="1:7" ht="12.75">
      <c r="A83" s="26"/>
      <c r="B83" s="36" t="s">
        <v>8</v>
      </c>
      <c r="C83" s="104">
        <v>426000</v>
      </c>
      <c r="D83" s="49">
        <v>436413.49</v>
      </c>
      <c r="E83" s="60">
        <v>102.44</v>
      </c>
      <c r="F83" s="104"/>
      <c r="G83" s="104"/>
    </row>
    <row r="84" spans="1:7" ht="25.5">
      <c r="A84" s="26"/>
      <c r="B84" s="36" t="s">
        <v>209</v>
      </c>
      <c r="C84" s="104">
        <v>3700</v>
      </c>
      <c r="D84" s="49">
        <v>3804.85</v>
      </c>
      <c r="E84" s="60">
        <v>102.83</v>
      </c>
      <c r="F84" s="104"/>
      <c r="G84" s="104"/>
    </row>
    <row r="85" spans="1:7" ht="14.25" customHeight="1">
      <c r="A85" s="26"/>
      <c r="B85" s="63" t="s">
        <v>194</v>
      </c>
      <c r="C85" s="104">
        <v>800</v>
      </c>
      <c r="D85" s="49">
        <v>962.92</v>
      </c>
      <c r="E85" s="60">
        <v>120.36</v>
      </c>
      <c r="F85" s="104"/>
      <c r="G85" s="104"/>
    </row>
    <row r="86" spans="1:7" ht="48.75" customHeight="1">
      <c r="A86" s="26"/>
      <c r="B86" s="292" t="s">
        <v>263</v>
      </c>
      <c r="C86" s="104">
        <v>22825.8</v>
      </c>
      <c r="D86" s="49">
        <v>22825.15</v>
      </c>
      <c r="E86" s="60">
        <v>100</v>
      </c>
      <c r="F86" s="104"/>
      <c r="G86" s="104"/>
    </row>
    <row r="87" spans="1:7" ht="38.25">
      <c r="A87" s="26"/>
      <c r="B87" s="292" t="s">
        <v>133</v>
      </c>
      <c r="C87" s="104">
        <v>87725</v>
      </c>
      <c r="D87" s="49">
        <v>85375</v>
      </c>
      <c r="E87" s="60">
        <v>97.32</v>
      </c>
      <c r="F87" s="104">
        <v>85375</v>
      </c>
      <c r="G87" s="104"/>
    </row>
    <row r="88" spans="1:7" ht="12.75">
      <c r="A88" s="312" t="s">
        <v>71</v>
      </c>
      <c r="B88" s="312"/>
      <c r="C88" s="113">
        <f>SUM(C8+C11+C15+C18+C24+C30+C32+C34+C49+C55+C64+C69+C71+C78)</f>
        <v>19291146.7</v>
      </c>
      <c r="D88" s="50">
        <f>SUM(D8+D11+D15+D18+D24+D30+D32+D34+D49+D55+D64+D69+D71+D78)</f>
        <v>19506237.550000004</v>
      </c>
      <c r="E88" s="61">
        <v>101.11</v>
      </c>
      <c r="F88" s="113">
        <f>SUM(F8+F11+F15+F18+F24+F30+F32+F34+F49+F55+F64+F69+F71+F78)</f>
        <v>6974613.26</v>
      </c>
      <c r="G88" s="113">
        <f>SUM(G8+G11+G15+G18+G24+G30+G32+G34+G49+G55+G64+G69+G71+G78)</f>
        <v>159442.43</v>
      </c>
    </row>
    <row r="89" spans="1:7" ht="12.75">
      <c r="A89" s="109"/>
      <c r="B89" s="110"/>
      <c r="C89" s="119" t="s">
        <v>4</v>
      </c>
      <c r="D89" s="111"/>
      <c r="E89" s="112"/>
      <c r="F89" s="119"/>
      <c r="G89" s="131"/>
    </row>
    <row r="90" spans="1:7" s="6" customFormat="1" ht="24" customHeight="1">
      <c r="A90" s="232" t="s">
        <v>7</v>
      </c>
      <c r="B90" s="52" t="s">
        <v>11</v>
      </c>
      <c r="C90" s="99">
        <f>SUM(C91:C91)</f>
        <v>1900</v>
      </c>
      <c r="D90" s="46">
        <f>SUM(D91:D91)</f>
        <v>1900</v>
      </c>
      <c r="E90" s="59">
        <v>100</v>
      </c>
      <c r="F90" s="286">
        <f>SUM(F91:F91)</f>
        <v>0</v>
      </c>
      <c r="G90" s="122"/>
    </row>
    <row r="91" spans="1:7" s="6" customFormat="1" ht="51">
      <c r="A91" s="27"/>
      <c r="B91" s="36" t="s">
        <v>213</v>
      </c>
      <c r="C91" s="100">
        <v>1900</v>
      </c>
      <c r="D91" s="51">
        <v>1900</v>
      </c>
      <c r="E91" s="57">
        <v>100</v>
      </c>
      <c r="F91" s="122"/>
      <c r="G91" s="122"/>
    </row>
    <row r="92" spans="1:7" s="8" customFormat="1" ht="12.75">
      <c r="A92" s="147">
        <v>600</v>
      </c>
      <c r="B92" s="35" t="s">
        <v>14</v>
      </c>
      <c r="C92" s="113">
        <f>SUM(C93)</f>
        <v>87232</v>
      </c>
      <c r="D92" s="50">
        <f>SUM(D93)</f>
        <v>87232</v>
      </c>
      <c r="E92" s="61">
        <v>100</v>
      </c>
      <c r="F92" s="113">
        <f>SUM(F93)</f>
        <v>87232</v>
      </c>
      <c r="G92" s="113"/>
    </row>
    <row r="93" spans="1:7" s="6" customFormat="1" ht="38.25">
      <c r="A93" s="137"/>
      <c r="B93" s="32" t="s">
        <v>214</v>
      </c>
      <c r="C93" s="122">
        <v>87232</v>
      </c>
      <c r="D93" s="138">
        <v>87232</v>
      </c>
      <c r="E93" s="139">
        <v>100</v>
      </c>
      <c r="F93" s="122">
        <v>87232</v>
      </c>
      <c r="G93" s="122"/>
    </row>
    <row r="94" spans="1:7" s="8" customFormat="1" ht="12.75">
      <c r="A94" s="147">
        <v>700</v>
      </c>
      <c r="B94" s="35" t="s">
        <v>15</v>
      </c>
      <c r="C94" s="113">
        <f>SUM(C95:C96)</f>
        <v>15807</v>
      </c>
      <c r="D94" s="50">
        <f>SUM(D95:D96)</f>
        <v>15984.59</v>
      </c>
      <c r="E94" s="61">
        <v>101.12</v>
      </c>
      <c r="F94" s="113">
        <f>SUM(F95:F96)</f>
        <v>0</v>
      </c>
      <c r="G94" s="113"/>
    </row>
    <row r="95" spans="1:7" s="6" customFormat="1" ht="38.25">
      <c r="A95" s="137"/>
      <c r="B95" s="36" t="s">
        <v>187</v>
      </c>
      <c r="C95" s="122">
        <v>5176</v>
      </c>
      <c r="D95" s="138">
        <v>5353.51</v>
      </c>
      <c r="E95" s="139">
        <v>103.43</v>
      </c>
      <c r="F95" s="122"/>
      <c r="G95" s="122"/>
    </row>
    <row r="96" spans="1:7" s="6" customFormat="1" ht="25.5">
      <c r="A96" s="137"/>
      <c r="B96" s="32" t="s">
        <v>178</v>
      </c>
      <c r="C96" s="122">
        <v>10631</v>
      </c>
      <c r="D96" s="138">
        <v>10631.08</v>
      </c>
      <c r="E96" s="139">
        <v>100</v>
      </c>
      <c r="F96" s="122"/>
      <c r="G96" s="122"/>
    </row>
    <row r="97" spans="1:7" s="8" customFormat="1" ht="12.75">
      <c r="A97" s="147">
        <v>750</v>
      </c>
      <c r="B97" s="35" t="s">
        <v>16</v>
      </c>
      <c r="C97" s="113">
        <f>SUM(C98)</f>
        <v>0</v>
      </c>
      <c r="D97" s="50">
        <f>SUM(D98)</f>
        <v>206000</v>
      </c>
      <c r="E97" s="61"/>
      <c r="F97" s="113">
        <f>SUM(F98)</f>
        <v>206000</v>
      </c>
      <c r="G97" s="113">
        <f>SUM(G98)</f>
        <v>206000</v>
      </c>
    </row>
    <row r="98" spans="1:7" s="6" customFormat="1" ht="63.75">
      <c r="A98" s="137"/>
      <c r="B98" s="32" t="s">
        <v>260</v>
      </c>
      <c r="C98" s="122">
        <v>0</v>
      </c>
      <c r="D98" s="138">
        <v>206000</v>
      </c>
      <c r="E98" s="139"/>
      <c r="F98" s="122">
        <v>206000</v>
      </c>
      <c r="G98" s="122">
        <v>206000</v>
      </c>
    </row>
    <row r="99" spans="1:7" s="8" customFormat="1" ht="12.75">
      <c r="A99" s="25">
        <v>758</v>
      </c>
      <c r="B99" s="35" t="s">
        <v>58</v>
      </c>
      <c r="C99" s="114">
        <f>SUM(C100:C101)</f>
        <v>509975.81</v>
      </c>
      <c r="D99" s="47">
        <f>SUM(D100:D101)</f>
        <v>509975.81</v>
      </c>
      <c r="E99" s="59">
        <v>100</v>
      </c>
      <c r="F99" s="114">
        <f>SUM(F100:F101)</f>
        <v>9975.81</v>
      </c>
      <c r="G99" s="114"/>
    </row>
    <row r="100" spans="1:7" ht="38.25">
      <c r="A100" s="26"/>
      <c r="B100" s="36" t="s">
        <v>215</v>
      </c>
      <c r="C100" s="104">
        <v>9975.81</v>
      </c>
      <c r="D100" s="49">
        <v>9975.81</v>
      </c>
      <c r="E100" s="60">
        <v>100</v>
      </c>
      <c r="F100" s="104">
        <v>9975.81</v>
      </c>
      <c r="G100" s="104"/>
    </row>
    <row r="101" spans="1:7" ht="51">
      <c r="A101" s="26"/>
      <c r="B101" s="36" t="s">
        <v>213</v>
      </c>
      <c r="C101" s="104">
        <v>500000</v>
      </c>
      <c r="D101" s="49">
        <v>500000</v>
      </c>
      <c r="E101" s="60">
        <v>100</v>
      </c>
      <c r="F101" s="104"/>
      <c r="G101" s="104"/>
    </row>
    <row r="102" spans="1:7" s="8" customFormat="1" ht="12.75">
      <c r="A102" s="25">
        <v>801</v>
      </c>
      <c r="B102" s="35" t="s">
        <v>67</v>
      </c>
      <c r="C102" s="114">
        <f>SUM(C103)</f>
        <v>7764.23</v>
      </c>
      <c r="D102" s="47">
        <f>SUM(D103)</f>
        <v>7764.23</v>
      </c>
      <c r="E102" s="59">
        <v>100</v>
      </c>
      <c r="F102" s="114">
        <f>SUM(F103)</f>
        <v>0</v>
      </c>
      <c r="G102" s="114">
        <f>SUM(G103)</f>
        <v>0</v>
      </c>
    </row>
    <row r="103" spans="1:7" ht="12.75">
      <c r="A103" s="26"/>
      <c r="B103" s="32" t="s">
        <v>188</v>
      </c>
      <c r="C103" s="104">
        <v>7764.23</v>
      </c>
      <c r="D103" s="49">
        <v>7764.23</v>
      </c>
      <c r="E103" s="60">
        <v>100</v>
      </c>
      <c r="F103" s="104"/>
      <c r="G103" s="104"/>
    </row>
    <row r="104" spans="1:7" s="8" customFormat="1" ht="12.75">
      <c r="A104" s="25">
        <v>900</v>
      </c>
      <c r="B104" s="35" t="s">
        <v>62</v>
      </c>
      <c r="C104" s="114">
        <f>SUM(C105)</f>
        <v>55905</v>
      </c>
      <c r="D104" s="47">
        <f>SUM(D105)</f>
        <v>55906</v>
      </c>
      <c r="E104" s="59">
        <v>100</v>
      </c>
      <c r="F104" s="114">
        <f>SUM(F105)</f>
        <v>55906</v>
      </c>
      <c r="G104" s="47">
        <f>SUM(G105)</f>
        <v>55906</v>
      </c>
    </row>
    <row r="105" spans="1:7" ht="63.75">
      <c r="A105" s="26"/>
      <c r="B105" s="36" t="s">
        <v>216</v>
      </c>
      <c r="C105" s="104">
        <v>55905</v>
      </c>
      <c r="D105" s="49">
        <v>55906</v>
      </c>
      <c r="E105" s="60">
        <v>100</v>
      </c>
      <c r="F105" s="104">
        <v>55906</v>
      </c>
      <c r="G105" s="49">
        <v>55906</v>
      </c>
    </row>
    <row r="106" spans="1:7" s="8" customFormat="1" ht="12.75">
      <c r="A106" s="25">
        <v>921</v>
      </c>
      <c r="B106" s="35" t="s">
        <v>17</v>
      </c>
      <c r="C106" s="114">
        <f>SUM(C107)</f>
        <v>10000</v>
      </c>
      <c r="D106" s="47">
        <f>SUM(D107)</f>
        <v>10000</v>
      </c>
      <c r="E106" s="59">
        <v>100</v>
      </c>
      <c r="F106" s="114">
        <f>SUM(F107)</f>
        <v>10000</v>
      </c>
      <c r="G106" s="47"/>
    </row>
    <row r="107" spans="1:7" ht="51">
      <c r="A107" s="26"/>
      <c r="B107" s="36" t="s">
        <v>261</v>
      </c>
      <c r="C107" s="104">
        <v>10000</v>
      </c>
      <c r="D107" s="49">
        <v>10000</v>
      </c>
      <c r="E107" s="60">
        <v>100</v>
      </c>
      <c r="F107" s="104">
        <v>10000</v>
      </c>
      <c r="G107" s="49"/>
    </row>
    <row r="108" spans="1:7" s="8" customFormat="1" ht="12.75">
      <c r="A108" s="25">
        <v>926</v>
      </c>
      <c r="B108" s="35" t="s">
        <v>262</v>
      </c>
      <c r="C108" s="114">
        <f>SUM(C109)</f>
        <v>77490</v>
      </c>
      <c r="D108" s="47">
        <f>SUM(D109)</f>
        <v>77490</v>
      </c>
      <c r="E108" s="59">
        <v>100</v>
      </c>
      <c r="F108" s="114">
        <f>SUM(F109)</f>
        <v>77490</v>
      </c>
      <c r="G108" s="47"/>
    </row>
    <row r="109" spans="1:7" ht="51">
      <c r="A109" s="26"/>
      <c r="B109" s="36" t="s">
        <v>261</v>
      </c>
      <c r="C109" s="104">
        <v>77490</v>
      </c>
      <c r="D109" s="49">
        <v>77490</v>
      </c>
      <c r="E109" s="60">
        <v>100</v>
      </c>
      <c r="F109" s="104">
        <v>77490</v>
      </c>
      <c r="G109" s="49"/>
    </row>
    <row r="110" spans="2:7" ht="12.75">
      <c r="B110" s="275" t="s">
        <v>72</v>
      </c>
      <c r="C110" s="144">
        <f>SUM(C90+C92+C94+C97+C99+C102+C104+C106+C108)</f>
        <v>766074.04</v>
      </c>
      <c r="D110" s="276">
        <f>SUM(D90+D92+D94+D97+D99+D102+D104+D106+D108)</f>
        <v>972252.6299999999</v>
      </c>
      <c r="E110" s="144">
        <v>126.91</v>
      </c>
      <c r="F110" s="144">
        <f>SUM(F90+F92+F94+F97+F99+F102+F104+F106+F108)</f>
        <v>446603.81</v>
      </c>
      <c r="G110" s="144">
        <f>SUM(G90+G92+G94+G97+G99+G102+G104+G106+G108)</f>
        <v>261906</v>
      </c>
    </row>
    <row r="111" spans="2:7" ht="12.75">
      <c r="B111" s="128" t="s">
        <v>75</v>
      </c>
      <c r="C111" s="114">
        <f>SUM(C88,C110)</f>
        <v>20057220.74</v>
      </c>
      <c r="D111" s="47">
        <f>SUM(D88+D110)</f>
        <v>20478490.180000003</v>
      </c>
      <c r="E111" s="114">
        <v>102.1</v>
      </c>
      <c r="F111" s="114">
        <f>SUM(F88+F110)</f>
        <v>7421217.069999999</v>
      </c>
      <c r="G111" s="114">
        <f>SUM(G88+G110)</f>
        <v>421348.43</v>
      </c>
    </row>
  </sheetData>
  <sheetProtection/>
  <mergeCells count="7">
    <mergeCell ref="A88:B88"/>
    <mergeCell ref="A4:A5"/>
    <mergeCell ref="B4:B5"/>
    <mergeCell ref="F4:G4"/>
    <mergeCell ref="C4:C5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1"/>
  <sheetViews>
    <sheetView zoomScalePageLayoutView="0" workbookViewId="0" topLeftCell="B79">
      <selection activeCell="N100" sqref="N100"/>
    </sheetView>
  </sheetViews>
  <sheetFormatPr defaultColWidth="9.140625" defaultRowHeight="12.75"/>
  <cols>
    <col min="1" max="1" width="4.57421875" style="95" customWidth="1"/>
    <col min="2" max="2" width="6.140625" style="95" customWidth="1"/>
    <col min="3" max="3" width="19.00390625" style="95" customWidth="1"/>
    <col min="4" max="4" width="12.57421875" style="78" customWidth="1"/>
    <col min="5" max="5" width="12.28125" style="77" customWidth="1"/>
    <col min="6" max="6" width="6.57421875" style="79" customWidth="1"/>
    <col min="7" max="7" width="12.00390625" style="79" customWidth="1"/>
    <col min="8" max="8" width="12.57421875" style="78" customWidth="1"/>
    <col min="9" max="9" width="11.00390625" style="77" customWidth="1"/>
    <col min="10" max="10" width="11.00390625" style="75" customWidth="1"/>
    <col min="11" max="11" width="9.57421875" style="75" customWidth="1"/>
    <col min="12" max="12" width="11.00390625" style="76" customWidth="1"/>
    <col min="13" max="13" width="10.00390625" style="75" customWidth="1"/>
    <col min="14" max="14" width="5.28125" style="76" customWidth="1"/>
    <col min="15" max="15" width="9.57421875" style="76" customWidth="1"/>
    <col min="16" max="16" width="11.00390625" style="76" customWidth="1"/>
    <col min="17" max="17" width="11.140625" style="76" customWidth="1"/>
    <col min="18" max="18" width="11.8515625" style="76" customWidth="1"/>
    <col min="19" max="19" width="7.7109375" style="76" customWidth="1"/>
    <col min="20" max="16384" width="9.140625" style="76" customWidth="1"/>
  </cols>
  <sheetData>
    <row r="2" spans="1:14" ht="12">
      <c r="A2" s="70"/>
      <c r="B2" s="70"/>
      <c r="C2" s="70"/>
      <c r="D2" s="71"/>
      <c r="E2" s="72"/>
      <c r="F2" s="73"/>
      <c r="G2" s="73"/>
      <c r="H2" s="74"/>
      <c r="I2" s="72"/>
      <c r="L2" s="130" t="s">
        <v>78</v>
      </c>
      <c r="M2" s="129"/>
      <c r="N2" s="75"/>
    </row>
    <row r="3" spans="1:14" ht="12">
      <c r="A3" s="70"/>
      <c r="B3" s="70"/>
      <c r="C3" s="70"/>
      <c r="D3" s="71"/>
      <c r="E3" s="72"/>
      <c r="F3" s="73"/>
      <c r="G3" s="73"/>
      <c r="H3" s="74"/>
      <c r="I3" s="72"/>
      <c r="L3" s="75" t="s">
        <v>259</v>
      </c>
      <c r="N3" s="75"/>
    </row>
    <row r="4" spans="1:14" ht="12">
      <c r="A4" s="70"/>
      <c r="B4" s="70"/>
      <c r="C4" s="70"/>
      <c r="D4" s="71"/>
      <c r="E4" s="72"/>
      <c r="F4" s="73"/>
      <c r="G4" s="73"/>
      <c r="H4" s="74"/>
      <c r="I4" s="72"/>
      <c r="L4" s="75"/>
      <c r="N4" s="75"/>
    </row>
    <row r="5" spans="1:19" ht="12.75" customHeight="1">
      <c r="A5" s="330" t="s">
        <v>0</v>
      </c>
      <c r="B5" s="330" t="s">
        <v>9</v>
      </c>
      <c r="C5" s="330" t="s">
        <v>10</v>
      </c>
      <c r="D5" s="327" t="s">
        <v>40</v>
      </c>
      <c r="E5" s="318" t="s">
        <v>41</v>
      </c>
      <c r="F5" s="327" t="s">
        <v>46</v>
      </c>
      <c r="G5" s="337" t="s">
        <v>101</v>
      </c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9"/>
    </row>
    <row r="6" spans="1:19" ht="12" customHeight="1">
      <c r="A6" s="331"/>
      <c r="B6" s="331"/>
      <c r="C6" s="331"/>
      <c r="D6" s="328"/>
      <c r="E6" s="319"/>
      <c r="F6" s="328"/>
      <c r="G6" s="327" t="s">
        <v>96</v>
      </c>
      <c r="H6" s="327" t="s">
        <v>18</v>
      </c>
      <c r="I6" s="333" t="s">
        <v>3</v>
      </c>
      <c r="J6" s="334"/>
      <c r="K6" s="318" t="s">
        <v>19</v>
      </c>
      <c r="L6" s="318" t="s">
        <v>20</v>
      </c>
      <c r="M6" s="318" t="s">
        <v>21</v>
      </c>
      <c r="N6" s="330" t="s">
        <v>22</v>
      </c>
      <c r="O6" s="318" t="s">
        <v>23</v>
      </c>
      <c r="P6" s="318" t="s">
        <v>99</v>
      </c>
      <c r="Q6" s="321" t="s">
        <v>28</v>
      </c>
      <c r="R6" s="322"/>
      <c r="S6" s="323"/>
    </row>
    <row r="7" spans="1:19" ht="12.75" customHeight="1">
      <c r="A7" s="331"/>
      <c r="B7" s="331"/>
      <c r="C7" s="331"/>
      <c r="D7" s="328"/>
      <c r="E7" s="319"/>
      <c r="F7" s="328"/>
      <c r="G7" s="328"/>
      <c r="H7" s="328"/>
      <c r="I7" s="335"/>
      <c r="J7" s="336"/>
      <c r="K7" s="319"/>
      <c r="L7" s="319"/>
      <c r="M7" s="319"/>
      <c r="N7" s="331"/>
      <c r="O7" s="319"/>
      <c r="P7" s="319"/>
      <c r="Q7" s="318" t="s">
        <v>97</v>
      </c>
      <c r="R7" s="148" t="s">
        <v>3</v>
      </c>
      <c r="S7" s="318" t="s">
        <v>100</v>
      </c>
    </row>
    <row r="8" spans="1:19" s="90" customFormat="1" ht="96">
      <c r="A8" s="332"/>
      <c r="B8" s="332"/>
      <c r="C8" s="332"/>
      <c r="D8" s="329"/>
      <c r="E8" s="320"/>
      <c r="F8" s="329"/>
      <c r="G8" s="329"/>
      <c r="H8" s="329"/>
      <c r="I8" s="80" t="s">
        <v>24</v>
      </c>
      <c r="J8" s="80" t="s">
        <v>25</v>
      </c>
      <c r="K8" s="320"/>
      <c r="L8" s="320"/>
      <c r="M8" s="320"/>
      <c r="N8" s="332"/>
      <c r="O8" s="320"/>
      <c r="P8" s="320"/>
      <c r="Q8" s="320"/>
      <c r="R8" s="148" t="s">
        <v>98</v>
      </c>
      <c r="S8" s="320"/>
    </row>
    <row r="9" spans="1:19" ht="12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>
        <v>6</v>
      </c>
      <c r="G9" s="82"/>
      <c r="H9" s="82">
        <v>7</v>
      </c>
      <c r="I9" s="83">
        <v>8</v>
      </c>
      <c r="J9" s="83">
        <v>9</v>
      </c>
      <c r="K9" s="83">
        <v>10</v>
      </c>
      <c r="L9" s="81">
        <v>11</v>
      </c>
      <c r="M9" s="83">
        <v>12</v>
      </c>
      <c r="N9" s="84">
        <v>13</v>
      </c>
      <c r="O9" s="84">
        <v>14</v>
      </c>
      <c r="P9" s="84"/>
      <c r="Q9" s="84"/>
      <c r="R9" s="84"/>
      <c r="S9" s="84"/>
    </row>
    <row r="10" spans="1:19" ht="12">
      <c r="A10" s="85" t="str">
        <f>'[1]zał. nr 2'!$A$11</f>
        <v>O10</v>
      </c>
      <c r="B10" s="85"/>
      <c r="C10" s="86" t="str">
        <f>'[1]zał. nr 2'!$C$11</f>
        <v>Rolnictwo i łowiectwo</v>
      </c>
      <c r="D10" s="87">
        <f>SUM(D11:D13)</f>
        <v>87542.57</v>
      </c>
      <c r="E10" s="87">
        <f>SUM(E11:E13)</f>
        <v>87510.54000000001</v>
      </c>
      <c r="F10" s="88">
        <v>99.96</v>
      </c>
      <c r="G10" s="88">
        <f>SUM(G11:G13)</f>
        <v>81038.93000000001</v>
      </c>
      <c r="H10" s="87">
        <f>SUM(H12:H13)</f>
        <v>81038.93000000001</v>
      </c>
      <c r="I10" s="142">
        <f>SUM(I12:I13)</f>
        <v>0</v>
      </c>
      <c r="J10" s="98">
        <f>SUM(J12:J13)</f>
        <v>81038.93000000001</v>
      </c>
      <c r="K10" s="98">
        <f>SUM(K12:K15)</f>
        <v>0</v>
      </c>
      <c r="L10" s="98"/>
      <c r="M10" s="98"/>
      <c r="N10" s="98"/>
      <c r="O10" s="89"/>
      <c r="P10" s="98">
        <f>SUM(P11:P13)</f>
        <v>6471.61</v>
      </c>
      <c r="Q10" s="98">
        <f>SUM(Q11:Q13)</f>
        <v>6471.61</v>
      </c>
      <c r="R10" s="198"/>
      <c r="S10" s="89"/>
    </row>
    <row r="11" spans="1:19" ht="36">
      <c r="A11" s="91"/>
      <c r="B11" s="91" t="s">
        <v>12</v>
      </c>
      <c r="C11" s="92" t="s">
        <v>13</v>
      </c>
      <c r="D11" s="93">
        <v>6472</v>
      </c>
      <c r="E11" s="93">
        <v>6471.61</v>
      </c>
      <c r="F11" s="94">
        <v>99.99</v>
      </c>
      <c r="G11" s="94"/>
      <c r="H11" s="93"/>
      <c r="I11" s="149"/>
      <c r="J11" s="97"/>
      <c r="K11" s="97"/>
      <c r="L11" s="97"/>
      <c r="M11" s="97"/>
      <c r="N11" s="97"/>
      <c r="O11" s="84"/>
      <c r="P11" s="190">
        <v>6471.61</v>
      </c>
      <c r="Q11" s="190">
        <v>6471.61</v>
      </c>
      <c r="R11" s="190"/>
      <c r="S11" s="84"/>
    </row>
    <row r="12" spans="1:19" s="90" customFormat="1" ht="12">
      <c r="A12" s="91"/>
      <c r="B12" s="91" t="str">
        <f>'[1]zał. nr 2'!$B$13</f>
        <v>O1030</v>
      </c>
      <c r="C12" s="92" t="str">
        <f>'[1]zał. nr 2'!$C$13</f>
        <v>Izby rolnicze</v>
      </c>
      <c r="D12" s="93">
        <v>1360</v>
      </c>
      <c r="E12" s="93">
        <v>1328.36</v>
      </c>
      <c r="F12" s="94">
        <v>97.67</v>
      </c>
      <c r="G12" s="94">
        <v>1328.36</v>
      </c>
      <c r="H12" s="93">
        <v>1328.36</v>
      </c>
      <c r="I12" s="93"/>
      <c r="J12" s="97">
        <v>1328.36</v>
      </c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12">
      <c r="A13" s="91"/>
      <c r="B13" s="91" t="s">
        <v>45</v>
      </c>
      <c r="C13" s="92" t="s">
        <v>57</v>
      </c>
      <c r="D13" s="93">
        <v>79710.57</v>
      </c>
      <c r="E13" s="93">
        <v>79710.57</v>
      </c>
      <c r="F13" s="94">
        <v>100</v>
      </c>
      <c r="G13" s="94">
        <v>79710.57</v>
      </c>
      <c r="H13" s="93">
        <v>79710.57</v>
      </c>
      <c r="I13" s="93"/>
      <c r="J13" s="97">
        <v>79710.57</v>
      </c>
      <c r="K13" s="97"/>
      <c r="L13" s="97"/>
      <c r="M13" s="97"/>
      <c r="N13" s="97"/>
      <c r="O13" s="97"/>
      <c r="P13" s="97"/>
      <c r="Q13" s="97"/>
      <c r="R13" s="97"/>
      <c r="S13" s="97"/>
    </row>
    <row r="14" spans="1:19" s="90" customFormat="1" ht="48">
      <c r="A14" s="85">
        <f>'[1]zał. nr 2'!$A$17</f>
        <v>400</v>
      </c>
      <c r="B14" s="85"/>
      <c r="C14" s="86" t="str">
        <f>'[1]zał. nr 2'!$C$17</f>
        <v>Wytwarzanie i zaopatrywanie w energię elektryczną, gaz i wodę</v>
      </c>
      <c r="D14" s="87">
        <f>SUM(D15)</f>
        <v>371742</v>
      </c>
      <c r="E14" s="87">
        <f>SUM(E15)</f>
        <v>357717.2</v>
      </c>
      <c r="F14" s="88">
        <v>96.23</v>
      </c>
      <c r="G14" s="88">
        <f>SUM(G15)</f>
        <v>357717.2</v>
      </c>
      <c r="H14" s="87">
        <f>SUM(H15)</f>
        <v>356933.28</v>
      </c>
      <c r="I14" s="87">
        <f>SUM(I15)</f>
        <v>108963.15</v>
      </c>
      <c r="J14" s="87">
        <f>SUM(J15)</f>
        <v>247970.13</v>
      </c>
      <c r="K14" s="98"/>
      <c r="L14" s="98">
        <f>SUM(L15)</f>
        <v>783.92</v>
      </c>
      <c r="M14" s="98"/>
      <c r="N14" s="98"/>
      <c r="O14" s="98"/>
      <c r="P14" s="98">
        <f>SUM(P15)</f>
        <v>0</v>
      </c>
      <c r="Q14" s="98">
        <f>SUM(Q15)</f>
        <v>0</v>
      </c>
      <c r="R14" s="98"/>
      <c r="S14" s="98"/>
    </row>
    <row r="15" spans="1:19" ht="12">
      <c r="A15" s="91"/>
      <c r="B15" s="91">
        <f>'[1]zał. nr 2'!$B$18</f>
        <v>40002</v>
      </c>
      <c r="C15" s="92" t="str">
        <f>'[1]zał. nr 2'!$C$18</f>
        <v>Dostarczanie wody</v>
      </c>
      <c r="D15" s="93">
        <v>371742</v>
      </c>
      <c r="E15" s="93">
        <v>357717.2</v>
      </c>
      <c r="F15" s="94">
        <v>96.23</v>
      </c>
      <c r="G15" s="94">
        <v>357717.2</v>
      </c>
      <c r="H15" s="93">
        <v>356933.28</v>
      </c>
      <c r="I15" s="93">
        <v>108963.15</v>
      </c>
      <c r="J15" s="97">
        <v>247970.13</v>
      </c>
      <c r="K15" s="97"/>
      <c r="L15" s="97">
        <v>783.92</v>
      </c>
      <c r="M15" s="97"/>
      <c r="N15" s="97"/>
      <c r="O15" s="97"/>
      <c r="P15" s="97"/>
      <c r="Q15" s="97"/>
      <c r="R15" s="97"/>
      <c r="S15" s="97"/>
    </row>
    <row r="16" spans="1:19" s="90" customFormat="1" ht="12">
      <c r="A16" s="85">
        <v>500</v>
      </c>
      <c r="B16" s="85"/>
      <c r="C16" s="86" t="s">
        <v>218</v>
      </c>
      <c r="D16" s="87">
        <f>SUM(D17)</f>
        <v>13385</v>
      </c>
      <c r="E16" s="87">
        <f>SUM(E17)</f>
        <v>13385</v>
      </c>
      <c r="F16" s="88">
        <v>100</v>
      </c>
      <c r="G16" s="88"/>
      <c r="H16" s="87"/>
      <c r="I16" s="87"/>
      <c r="J16" s="98"/>
      <c r="K16" s="98"/>
      <c r="L16" s="98"/>
      <c r="M16" s="98"/>
      <c r="N16" s="98"/>
      <c r="O16" s="98"/>
      <c r="P16" s="98">
        <f>SUM(P17)</f>
        <v>13385</v>
      </c>
      <c r="Q16" s="98">
        <f>SUM(Q17)</f>
        <v>13385</v>
      </c>
      <c r="R16" s="98"/>
      <c r="S16" s="98"/>
    </row>
    <row r="17" spans="1:19" ht="12">
      <c r="A17" s="91"/>
      <c r="B17" s="91">
        <v>50095</v>
      </c>
      <c r="C17" s="92" t="s">
        <v>57</v>
      </c>
      <c r="D17" s="93">
        <v>13385</v>
      </c>
      <c r="E17" s="93">
        <v>13385</v>
      </c>
      <c r="F17" s="94">
        <v>100</v>
      </c>
      <c r="G17" s="94"/>
      <c r="H17" s="93"/>
      <c r="I17" s="93"/>
      <c r="J17" s="97"/>
      <c r="K17" s="97"/>
      <c r="L17" s="97"/>
      <c r="M17" s="97"/>
      <c r="N17" s="97"/>
      <c r="O17" s="97"/>
      <c r="P17" s="97">
        <v>13385</v>
      </c>
      <c r="Q17" s="97">
        <v>13385</v>
      </c>
      <c r="R17" s="97"/>
      <c r="S17" s="97"/>
    </row>
    <row r="18" spans="1:19" ht="12">
      <c r="A18" s="85">
        <f>'[1]zał. nr 2'!$A$19</f>
        <v>600</v>
      </c>
      <c r="B18" s="85"/>
      <c r="C18" s="86" t="str">
        <f>'[1]zał. nr 2'!$C$19</f>
        <v>Transport i łączność</v>
      </c>
      <c r="D18" s="87">
        <f>SUM(D19:D23)</f>
        <v>913981.92</v>
      </c>
      <c r="E18" s="87">
        <f>SUM(E19:E23)</f>
        <v>857233.94</v>
      </c>
      <c r="F18" s="88">
        <v>93.79</v>
      </c>
      <c r="G18" s="88">
        <f>SUM(G19:G23)</f>
        <v>665742.88</v>
      </c>
      <c r="H18" s="87">
        <f>SUM(H19:H23)</f>
        <v>665742.88</v>
      </c>
      <c r="I18" s="87">
        <f>SUM(I19:I23)</f>
        <v>0</v>
      </c>
      <c r="J18" s="98">
        <f>SUM(J19:J23)</f>
        <v>665742.88</v>
      </c>
      <c r="K18" s="98">
        <f>SUM(K19)</f>
        <v>0</v>
      </c>
      <c r="L18" s="98"/>
      <c r="M18" s="98"/>
      <c r="N18" s="98"/>
      <c r="O18" s="98"/>
      <c r="P18" s="98">
        <f>SUM(P19:P23)</f>
        <v>191491.06</v>
      </c>
      <c r="Q18" s="98">
        <f>SUM(Q19:Q23)</f>
        <v>191491.06</v>
      </c>
      <c r="R18" s="98"/>
      <c r="S18" s="98"/>
    </row>
    <row r="19" spans="1:19" ht="24">
      <c r="A19" s="91"/>
      <c r="B19" s="91">
        <f>'[1]zał. nr 2'!$B$20</f>
        <v>60004</v>
      </c>
      <c r="C19" s="92" t="str">
        <f>'[1]zał. nr 2'!$C$20</f>
        <v>Lokalny transport zbiorowy</v>
      </c>
      <c r="D19" s="93">
        <v>340666.25</v>
      </c>
      <c r="E19" s="93">
        <v>324283.89</v>
      </c>
      <c r="F19" s="94">
        <v>95.19</v>
      </c>
      <c r="G19" s="93">
        <v>324283.89</v>
      </c>
      <c r="H19" s="93">
        <v>324283.89</v>
      </c>
      <c r="I19" s="93"/>
      <c r="J19" s="97">
        <v>324283.89</v>
      </c>
      <c r="K19" s="93"/>
      <c r="L19" s="97"/>
      <c r="M19" s="97"/>
      <c r="N19" s="97"/>
      <c r="O19" s="97"/>
      <c r="P19" s="97"/>
      <c r="Q19" s="97"/>
      <c r="R19" s="97"/>
      <c r="S19" s="97"/>
    </row>
    <row r="20" spans="1:19" ht="24">
      <c r="A20" s="91"/>
      <c r="B20" s="91">
        <f>'[1]zał. nr 2'!$B$21</f>
        <v>60011</v>
      </c>
      <c r="C20" s="92" t="str">
        <f>'[1]zał. nr 2'!$C$21</f>
        <v>Drogi publiczne krajowe</v>
      </c>
      <c r="D20" s="93">
        <v>6653</v>
      </c>
      <c r="E20" s="93">
        <v>6652.6</v>
      </c>
      <c r="F20" s="94">
        <v>99.99</v>
      </c>
      <c r="G20" s="94">
        <v>6652.6</v>
      </c>
      <c r="H20" s="93">
        <v>6652.6</v>
      </c>
      <c r="I20" s="93"/>
      <c r="J20" s="97">
        <v>6652.6</v>
      </c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24">
      <c r="A21" s="91"/>
      <c r="B21" s="91">
        <v>60013</v>
      </c>
      <c r="C21" s="92" t="s">
        <v>162</v>
      </c>
      <c r="D21" s="93">
        <v>117</v>
      </c>
      <c r="E21" s="93">
        <v>116.4</v>
      </c>
      <c r="F21" s="94">
        <v>99.49</v>
      </c>
      <c r="G21" s="94">
        <v>116.4</v>
      </c>
      <c r="H21" s="93">
        <v>116.4</v>
      </c>
      <c r="I21" s="93"/>
      <c r="J21" s="93">
        <v>116.4</v>
      </c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24">
      <c r="A22" s="91"/>
      <c r="B22" s="91">
        <f>'[1]zał. nr 2'!$B$22</f>
        <v>60014</v>
      </c>
      <c r="C22" s="92" t="str">
        <f>'[1]zał. nr 2'!$C$22</f>
        <v>Drogi publiczne powiatowe</v>
      </c>
      <c r="D22" s="93">
        <v>6924</v>
      </c>
      <c r="E22" s="93">
        <v>6923.6</v>
      </c>
      <c r="F22" s="94">
        <v>99.99</v>
      </c>
      <c r="G22" s="94">
        <v>6923.6</v>
      </c>
      <c r="H22" s="93">
        <v>6923.6</v>
      </c>
      <c r="I22" s="93"/>
      <c r="J22" s="97">
        <v>6923.6</v>
      </c>
      <c r="K22" s="97"/>
      <c r="L22" s="97"/>
      <c r="M22" s="97"/>
      <c r="N22" s="97"/>
      <c r="O22" s="97"/>
      <c r="P22" s="97"/>
      <c r="Q22" s="97"/>
      <c r="R22" s="97"/>
      <c r="S22" s="97"/>
    </row>
    <row r="23" spans="1:19" s="90" customFormat="1" ht="24">
      <c r="A23" s="91"/>
      <c r="B23" s="91">
        <f>'[1]zał. nr 2'!$B$23</f>
        <v>60016</v>
      </c>
      <c r="C23" s="92" t="str">
        <f>'[1]zał. nr 2'!$C$23</f>
        <v>Drogi publiczne gminne</v>
      </c>
      <c r="D23" s="93">
        <v>559621.67</v>
      </c>
      <c r="E23" s="93">
        <v>519257.45</v>
      </c>
      <c r="F23" s="94">
        <v>92.79</v>
      </c>
      <c r="G23" s="94">
        <v>327766.39</v>
      </c>
      <c r="H23" s="93">
        <v>327766.39</v>
      </c>
      <c r="I23" s="93"/>
      <c r="J23" s="97">
        <v>327766.39</v>
      </c>
      <c r="K23" s="97"/>
      <c r="L23" s="97"/>
      <c r="M23" s="97"/>
      <c r="N23" s="97"/>
      <c r="O23" s="97"/>
      <c r="P23" s="97">
        <v>191491.06</v>
      </c>
      <c r="Q23" s="97">
        <v>191491.06</v>
      </c>
      <c r="R23" s="97"/>
      <c r="S23" s="97"/>
    </row>
    <row r="24" spans="1:19" ht="12">
      <c r="A24" s="85">
        <f>'[1]zał. nr 2'!$A$25</f>
        <v>630</v>
      </c>
      <c r="B24" s="85"/>
      <c r="C24" s="86" t="str">
        <f>'[1]zał. nr 2'!$C$25</f>
        <v>Turystyka</v>
      </c>
      <c r="D24" s="87">
        <f>SUM(D25:D25)</f>
        <v>8000</v>
      </c>
      <c r="E24" s="87">
        <f>SUM(E25:E25)</f>
        <v>750.01</v>
      </c>
      <c r="F24" s="88">
        <v>9.37</v>
      </c>
      <c r="G24" s="88">
        <f>SUM(G25:G25)</f>
        <v>750.01</v>
      </c>
      <c r="H24" s="87">
        <f>SUM(H25)</f>
        <v>750.01</v>
      </c>
      <c r="I24" s="87">
        <f>SUM(I25)</f>
        <v>0</v>
      </c>
      <c r="J24" s="98">
        <f>SUM(J25)</f>
        <v>750.01</v>
      </c>
      <c r="K24" s="98"/>
      <c r="L24" s="98"/>
      <c r="M24" s="98"/>
      <c r="N24" s="98"/>
      <c r="O24" s="98"/>
      <c r="P24" s="98">
        <f>SUM(P25:P25)</f>
        <v>0</v>
      </c>
      <c r="Q24" s="98">
        <f>SUM(Q25:Q25)</f>
        <v>0</v>
      </c>
      <c r="R24" s="98">
        <f>SUM(R25:R25)</f>
        <v>0</v>
      </c>
      <c r="S24" s="98"/>
    </row>
    <row r="25" spans="1:19" s="90" customFormat="1" ht="36">
      <c r="A25" s="91"/>
      <c r="B25" s="91">
        <v>63003</v>
      </c>
      <c r="C25" s="92" t="s">
        <v>69</v>
      </c>
      <c r="D25" s="93">
        <v>8000</v>
      </c>
      <c r="E25" s="93">
        <v>750.01</v>
      </c>
      <c r="F25" s="94">
        <v>9.37</v>
      </c>
      <c r="G25" s="94">
        <v>750.01</v>
      </c>
      <c r="H25" s="93">
        <v>750.01</v>
      </c>
      <c r="I25" s="93"/>
      <c r="J25" s="97">
        <v>750.01</v>
      </c>
      <c r="K25" s="97"/>
      <c r="L25" s="97"/>
      <c r="M25" s="97"/>
      <c r="N25" s="97"/>
      <c r="O25" s="97"/>
      <c r="P25" s="97"/>
      <c r="Q25" s="97"/>
      <c r="R25" s="97"/>
      <c r="S25" s="97"/>
    </row>
    <row r="26" spans="1:19" s="90" customFormat="1" ht="24">
      <c r="A26" s="85">
        <f>'[1]zał. nr 2'!$A$27</f>
        <v>700</v>
      </c>
      <c r="B26" s="85"/>
      <c r="C26" s="86" t="str">
        <f>'[1]zał. nr 2'!$C$27</f>
        <v>Gospodarka mieszkaniowa</v>
      </c>
      <c r="D26" s="87">
        <f>SUM(D27)</f>
        <v>121008</v>
      </c>
      <c r="E26" s="87">
        <f>SUM(E27)</f>
        <v>106626.77</v>
      </c>
      <c r="F26" s="88">
        <v>88.11</v>
      </c>
      <c r="G26" s="88">
        <f>SUM(G27)</f>
        <v>96171.77</v>
      </c>
      <c r="H26" s="87">
        <f>SUM(H27)</f>
        <v>96171.77</v>
      </c>
      <c r="I26" s="87"/>
      <c r="J26" s="98">
        <f>SUM(J27)</f>
        <v>96171.77</v>
      </c>
      <c r="K26" s="98"/>
      <c r="L26" s="98"/>
      <c r="M26" s="98"/>
      <c r="N26" s="98"/>
      <c r="O26" s="98"/>
      <c r="P26" s="98">
        <f>SUM(P27)</f>
        <v>10455</v>
      </c>
      <c r="Q26" s="98">
        <f>SUM(Q27)</f>
        <v>10455</v>
      </c>
      <c r="R26" s="98"/>
      <c r="S26" s="98"/>
    </row>
    <row r="27" spans="1:19" ht="24">
      <c r="A27" s="91"/>
      <c r="B27" s="91">
        <f>'[1]zał. nr 2'!$B$28</f>
        <v>70005</v>
      </c>
      <c r="C27" s="92" t="str">
        <f>'[1]zał. nr 2'!$C$28</f>
        <v>Gospodarka gruntami i nieruchomościami</v>
      </c>
      <c r="D27" s="93">
        <v>121008</v>
      </c>
      <c r="E27" s="93">
        <v>106626.77</v>
      </c>
      <c r="F27" s="94">
        <v>88.11</v>
      </c>
      <c r="G27" s="94">
        <v>96171.77</v>
      </c>
      <c r="H27" s="93">
        <v>96171.77</v>
      </c>
      <c r="I27" s="93"/>
      <c r="J27" s="97">
        <v>96171.77</v>
      </c>
      <c r="K27" s="97"/>
      <c r="L27" s="97"/>
      <c r="M27" s="97"/>
      <c r="N27" s="97"/>
      <c r="O27" s="97"/>
      <c r="P27" s="97">
        <v>10455</v>
      </c>
      <c r="Q27" s="97">
        <v>10455</v>
      </c>
      <c r="R27" s="97"/>
      <c r="S27" s="97"/>
    </row>
    <row r="28" spans="1:19" ht="12">
      <c r="A28" s="85">
        <f>'[1]zał. nr 2'!$A$29</f>
        <v>710</v>
      </c>
      <c r="B28" s="85"/>
      <c r="C28" s="86" t="str">
        <f>'[1]zał. nr 2'!$C$29</f>
        <v>Działalność usługowa</v>
      </c>
      <c r="D28" s="87">
        <f>SUM(D29:D30)</f>
        <v>16204.34</v>
      </c>
      <c r="E28" s="87">
        <f>SUM(E29:E30)</f>
        <v>16204.14</v>
      </c>
      <c r="F28" s="88">
        <v>100</v>
      </c>
      <c r="G28" s="88">
        <f>SUM(G29:G30)</f>
        <v>6724.8</v>
      </c>
      <c r="H28" s="87">
        <f>SUM(H29:H30)</f>
        <v>6724.8</v>
      </c>
      <c r="I28" s="87">
        <f>SUM(I29:I30)</f>
        <v>0</v>
      </c>
      <c r="J28" s="98">
        <f>SUM(J29:J30)</f>
        <v>6724.8</v>
      </c>
      <c r="K28" s="98"/>
      <c r="L28" s="98"/>
      <c r="M28" s="98"/>
      <c r="N28" s="98"/>
      <c r="O28" s="98"/>
      <c r="P28" s="98">
        <f>SUM(P29:P30)</f>
        <v>9479.34</v>
      </c>
      <c r="Q28" s="98">
        <f>SUM(Q29:Q30)</f>
        <v>9479.34</v>
      </c>
      <c r="R28" s="98">
        <f>SUM(R29:R30)</f>
        <v>9479.34</v>
      </c>
      <c r="S28" s="98"/>
    </row>
    <row r="29" spans="1:19" s="90" customFormat="1" ht="36">
      <c r="A29" s="91"/>
      <c r="B29" s="91">
        <f>'[1]zał. nr 2'!$B$30</f>
        <v>71004</v>
      </c>
      <c r="C29" s="92" t="str">
        <f>'[1]zał. nr 2'!$C$30</f>
        <v>Plany zagospodarowania przestrzennego</v>
      </c>
      <c r="D29" s="93">
        <v>6725</v>
      </c>
      <c r="E29" s="93">
        <v>6724.8</v>
      </c>
      <c r="F29" s="94">
        <v>100</v>
      </c>
      <c r="G29" s="94">
        <v>6724.8</v>
      </c>
      <c r="H29" s="93">
        <v>6724.8</v>
      </c>
      <c r="I29" s="93">
        <v>0</v>
      </c>
      <c r="J29" s="97">
        <v>6724.8</v>
      </c>
      <c r="K29" s="97"/>
      <c r="L29" s="97"/>
      <c r="M29" s="97"/>
      <c r="N29" s="97"/>
      <c r="O29" s="97"/>
      <c r="P29" s="97"/>
      <c r="Q29" s="97"/>
      <c r="R29" s="97"/>
      <c r="S29" s="97"/>
    </row>
    <row r="30" spans="1:19" s="90" customFormat="1" ht="12">
      <c r="A30" s="91"/>
      <c r="B30" s="91">
        <v>71095</v>
      </c>
      <c r="C30" s="92" t="s">
        <v>57</v>
      </c>
      <c r="D30" s="93">
        <v>9479.34</v>
      </c>
      <c r="E30" s="93">
        <v>9479.34</v>
      </c>
      <c r="F30" s="94">
        <v>100</v>
      </c>
      <c r="G30" s="94"/>
      <c r="H30" s="93"/>
      <c r="I30" s="93"/>
      <c r="J30" s="97"/>
      <c r="K30" s="97"/>
      <c r="L30" s="97"/>
      <c r="M30" s="97"/>
      <c r="N30" s="97"/>
      <c r="O30" s="97"/>
      <c r="P30" s="97">
        <v>9479.34</v>
      </c>
      <c r="Q30" s="97">
        <v>9479.34</v>
      </c>
      <c r="R30" s="97">
        <v>9479.34</v>
      </c>
      <c r="S30" s="97"/>
    </row>
    <row r="31" spans="1:19" ht="24">
      <c r="A31" s="85">
        <f>'[1]zał. nr 2'!$A$31</f>
        <v>750</v>
      </c>
      <c r="B31" s="85"/>
      <c r="C31" s="86" t="str">
        <f>'[1]zał. nr 2'!$C$31</f>
        <v>Administracja publiczna</v>
      </c>
      <c r="D31" s="87">
        <f>SUM(D32:D37)</f>
        <v>2240642.71</v>
      </c>
      <c r="E31" s="87">
        <f>SUM(E32:E37)</f>
        <v>2183415.84</v>
      </c>
      <c r="F31" s="88">
        <v>97.44</v>
      </c>
      <c r="G31" s="88">
        <f aca="true" t="shared" si="0" ref="G31:L31">SUM(G32:G37)</f>
        <v>2183415.84</v>
      </c>
      <c r="H31" s="87">
        <f t="shared" si="0"/>
        <v>2081934.44</v>
      </c>
      <c r="I31" s="87">
        <f>SUM(I32:I37)</f>
        <v>1570041.92</v>
      </c>
      <c r="J31" s="98">
        <f t="shared" si="0"/>
        <v>511892.52</v>
      </c>
      <c r="K31" s="98"/>
      <c r="L31" s="98">
        <f t="shared" si="0"/>
        <v>101481.4</v>
      </c>
      <c r="M31" s="98"/>
      <c r="N31" s="98"/>
      <c r="O31" s="98"/>
      <c r="P31" s="98">
        <f>SUM(P32:P37)</f>
        <v>0</v>
      </c>
      <c r="Q31" s="98">
        <f>SUM(Q32:Q37)</f>
        <v>0</v>
      </c>
      <c r="R31" s="98"/>
      <c r="S31" s="98"/>
    </row>
    <row r="32" spans="1:19" ht="12">
      <c r="A32" s="91"/>
      <c r="B32" s="91">
        <f>'[1]zał. nr 2'!$B$32</f>
        <v>75011</v>
      </c>
      <c r="C32" s="92" t="str">
        <f>'[1]zał. nr 2'!$C$32</f>
        <v>Urzędy wojewódzkie</v>
      </c>
      <c r="D32" s="93">
        <v>47010</v>
      </c>
      <c r="E32" s="93">
        <v>47009.34</v>
      </c>
      <c r="F32" s="94">
        <v>100</v>
      </c>
      <c r="G32" s="93">
        <v>47009.34</v>
      </c>
      <c r="H32" s="93">
        <v>47009.34</v>
      </c>
      <c r="I32" s="93">
        <v>45806</v>
      </c>
      <c r="J32" s="97">
        <v>1203.34</v>
      </c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12">
      <c r="A33" s="91"/>
      <c r="B33" s="91">
        <f>'[1]zał. nr 2'!$B$33</f>
        <v>75022</v>
      </c>
      <c r="C33" s="92" t="str">
        <f>'[1]zał. nr 2'!$C$33</f>
        <v>Rady gmin</v>
      </c>
      <c r="D33" s="93">
        <v>87440</v>
      </c>
      <c r="E33" s="93">
        <v>72919.88</v>
      </c>
      <c r="F33" s="94">
        <v>83.39</v>
      </c>
      <c r="G33" s="93">
        <v>72919.88</v>
      </c>
      <c r="H33" s="93">
        <v>12465.04</v>
      </c>
      <c r="I33" s="93"/>
      <c r="J33" s="97">
        <v>12465.04</v>
      </c>
      <c r="K33" s="97"/>
      <c r="L33" s="97">
        <v>60454.84</v>
      </c>
      <c r="M33" s="97"/>
      <c r="N33" s="97"/>
      <c r="O33" s="97"/>
      <c r="P33" s="97"/>
      <c r="Q33" s="97"/>
      <c r="R33" s="97"/>
      <c r="S33" s="97"/>
    </row>
    <row r="34" spans="1:19" ht="12">
      <c r="A34" s="91"/>
      <c r="B34" s="91">
        <f>'[1]zał. nr 2'!$B$34</f>
        <v>75023</v>
      </c>
      <c r="C34" s="92" t="str">
        <f>'[1]zał. nr 2'!$C$34</f>
        <v>Urzędy gmin</v>
      </c>
      <c r="D34" s="93">
        <v>2021474</v>
      </c>
      <c r="E34" s="93">
        <v>1998563.26</v>
      </c>
      <c r="F34" s="94">
        <v>98.87</v>
      </c>
      <c r="G34" s="93">
        <v>1998563.26</v>
      </c>
      <c r="H34" s="93">
        <v>1987969.83</v>
      </c>
      <c r="I34" s="93">
        <v>1507715.4</v>
      </c>
      <c r="J34" s="97">
        <v>480254.43</v>
      </c>
      <c r="K34" s="97"/>
      <c r="L34" s="97">
        <v>10593.43</v>
      </c>
      <c r="M34" s="97"/>
      <c r="N34" s="97"/>
      <c r="O34" s="97"/>
      <c r="P34" s="97"/>
      <c r="Q34" s="97"/>
      <c r="R34" s="97"/>
      <c r="S34" s="97"/>
    </row>
    <row r="35" spans="1:19" ht="24">
      <c r="A35" s="91"/>
      <c r="B35" s="91">
        <v>75056</v>
      </c>
      <c r="C35" s="92" t="s">
        <v>258</v>
      </c>
      <c r="D35" s="93">
        <v>25326</v>
      </c>
      <c r="E35" s="93">
        <v>19326</v>
      </c>
      <c r="F35" s="94">
        <v>76.31</v>
      </c>
      <c r="G35" s="93">
        <v>19326</v>
      </c>
      <c r="H35" s="93">
        <v>986</v>
      </c>
      <c r="I35" s="93"/>
      <c r="J35" s="97">
        <v>986</v>
      </c>
      <c r="K35" s="97"/>
      <c r="L35" s="97">
        <v>18340</v>
      </c>
      <c r="M35" s="97"/>
      <c r="N35" s="97"/>
      <c r="O35" s="97"/>
      <c r="P35" s="97"/>
      <c r="Q35" s="97"/>
      <c r="R35" s="97"/>
      <c r="S35" s="97"/>
    </row>
    <row r="36" spans="1:19" s="90" customFormat="1" ht="36">
      <c r="A36" s="91"/>
      <c r="B36" s="91">
        <f>'[1]zał. nr 2'!$B$35</f>
        <v>75075</v>
      </c>
      <c r="C36" s="92" t="s">
        <v>64</v>
      </c>
      <c r="D36" s="93">
        <v>19319.71</v>
      </c>
      <c r="E36" s="93">
        <v>10899.51</v>
      </c>
      <c r="F36" s="94">
        <v>56.42</v>
      </c>
      <c r="G36" s="93">
        <v>10899.51</v>
      </c>
      <c r="H36" s="94">
        <v>10899.51</v>
      </c>
      <c r="I36" s="93"/>
      <c r="J36" s="97">
        <v>10899.51</v>
      </c>
      <c r="K36" s="97"/>
      <c r="L36" s="97"/>
      <c r="M36" s="97"/>
      <c r="N36" s="97"/>
      <c r="O36" s="97"/>
      <c r="P36" s="97"/>
      <c r="Q36" s="97"/>
      <c r="R36" s="97"/>
      <c r="S36" s="97"/>
    </row>
    <row r="37" spans="1:19" ht="12">
      <c r="A37" s="91"/>
      <c r="B37" s="91">
        <v>75095</v>
      </c>
      <c r="C37" s="92" t="s">
        <v>57</v>
      </c>
      <c r="D37" s="93">
        <v>40073</v>
      </c>
      <c r="E37" s="93">
        <v>34697.85</v>
      </c>
      <c r="F37" s="94">
        <v>86.59</v>
      </c>
      <c r="G37" s="94">
        <v>34697.85</v>
      </c>
      <c r="H37" s="94">
        <v>22604.72</v>
      </c>
      <c r="I37" s="93">
        <v>16520.52</v>
      </c>
      <c r="J37" s="97">
        <v>6084.2</v>
      </c>
      <c r="K37" s="97"/>
      <c r="L37" s="97">
        <v>12093.13</v>
      </c>
      <c r="M37" s="97"/>
      <c r="N37" s="97"/>
      <c r="O37" s="97"/>
      <c r="P37" s="97"/>
      <c r="Q37" s="97"/>
      <c r="R37" s="97"/>
      <c r="S37" s="97"/>
    </row>
    <row r="38" spans="1:19" ht="60">
      <c r="A38" s="85">
        <f>'[1]zał. nr 2'!$A$37</f>
        <v>751</v>
      </c>
      <c r="B38" s="85"/>
      <c r="C38" s="86" t="str">
        <f>'[1]zał. nr 2'!$C$37</f>
        <v>Urzędy naczelnych organów władzy państwowej, kontroli i ochrony prawa oraz sądownictwa</v>
      </c>
      <c r="D38" s="87">
        <f>SUM(D39:D40)</f>
        <v>49341</v>
      </c>
      <c r="E38" s="87">
        <f>SUM(E39:E40)</f>
        <v>49340.84</v>
      </c>
      <c r="F38" s="88">
        <v>100</v>
      </c>
      <c r="G38" s="88">
        <f>SUM(G39:G40)</f>
        <v>49340.84</v>
      </c>
      <c r="H38" s="87">
        <f>SUM(H39:H40)</f>
        <v>20040.84</v>
      </c>
      <c r="I38" s="87">
        <f>SUM(I39:I40)</f>
        <v>10936.32</v>
      </c>
      <c r="J38" s="98">
        <f>SUM(J39:J40)</f>
        <v>9104.52</v>
      </c>
      <c r="K38" s="98"/>
      <c r="L38" s="98">
        <f>SUM(L39:L40)</f>
        <v>29300</v>
      </c>
      <c r="M38" s="98"/>
      <c r="N38" s="98"/>
      <c r="O38" s="98"/>
      <c r="P38" s="98"/>
      <c r="Q38" s="98"/>
      <c r="R38" s="98"/>
      <c r="S38" s="98"/>
    </row>
    <row r="39" spans="1:19" ht="48">
      <c r="A39" s="91"/>
      <c r="B39" s="91">
        <f>'[1]zał. nr 2'!$B$38</f>
        <v>75101</v>
      </c>
      <c r="C39" s="92" t="str">
        <f>'[1]zał. nr 2'!$C$38</f>
        <v>Urzędy naczelnych organów władzy państwowej, kontroli i ochrony prawa</v>
      </c>
      <c r="D39" s="93">
        <v>816</v>
      </c>
      <c r="E39" s="93">
        <v>816</v>
      </c>
      <c r="F39" s="94">
        <v>100</v>
      </c>
      <c r="G39" s="94">
        <v>816</v>
      </c>
      <c r="H39" s="93">
        <v>816</v>
      </c>
      <c r="I39" s="93">
        <v>0</v>
      </c>
      <c r="J39" s="97">
        <v>816</v>
      </c>
      <c r="K39" s="97"/>
      <c r="L39" s="97"/>
      <c r="M39" s="97"/>
      <c r="N39" s="97"/>
      <c r="O39" s="97"/>
      <c r="P39" s="97"/>
      <c r="Q39" s="97"/>
      <c r="R39" s="97"/>
      <c r="S39" s="97"/>
    </row>
    <row r="40" spans="1:19" ht="36">
      <c r="A40" s="91"/>
      <c r="B40" s="91">
        <v>75107</v>
      </c>
      <c r="C40" s="92" t="s">
        <v>219</v>
      </c>
      <c r="D40" s="93">
        <v>48525</v>
      </c>
      <c r="E40" s="93">
        <v>48524.84</v>
      </c>
      <c r="F40" s="94">
        <v>100</v>
      </c>
      <c r="G40" s="94">
        <v>48524.84</v>
      </c>
      <c r="H40" s="93">
        <v>19224.84</v>
      </c>
      <c r="I40" s="93">
        <v>10936.32</v>
      </c>
      <c r="J40" s="97">
        <v>8288.52</v>
      </c>
      <c r="K40" s="97"/>
      <c r="L40" s="97">
        <v>29300</v>
      </c>
      <c r="M40" s="97"/>
      <c r="N40" s="97"/>
      <c r="O40" s="97"/>
      <c r="P40" s="97"/>
      <c r="Q40" s="97"/>
      <c r="R40" s="97"/>
      <c r="S40" s="97"/>
    </row>
    <row r="41" spans="1:19" ht="36">
      <c r="A41" s="85">
        <f>'[1]zał. nr 2'!$A$39</f>
        <v>754</v>
      </c>
      <c r="B41" s="85"/>
      <c r="C41" s="86" t="str">
        <f>'[1]zał. nr 2'!$C$39</f>
        <v>Bezpieczeństwo publiczne i ochrona przeciwpożarowa</v>
      </c>
      <c r="D41" s="87">
        <f>SUM(D42:D44)</f>
        <v>99700</v>
      </c>
      <c r="E41" s="87">
        <f>SUM(E42:E44)</f>
        <v>99324.3</v>
      </c>
      <c r="F41" s="88">
        <v>99.62</v>
      </c>
      <c r="G41" s="88">
        <f>SUM(G42:G44)</f>
        <v>74324.3</v>
      </c>
      <c r="H41" s="87">
        <f>SUM(H42:H44)</f>
        <v>66623.8</v>
      </c>
      <c r="I41" s="87">
        <f>SUM(I43:I43)</f>
        <v>14883.59</v>
      </c>
      <c r="J41" s="98">
        <f>SUM(J42:J44)</f>
        <v>51740.21</v>
      </c>
      <c r="K41" s="98">
        <f>SUM(K43:K44)</f>
        <v>0</v>
      </c>
      <c r="L41" s="98">
        <f>SUM(L43)</f>
        <v>7700.5</v>
      </c>
      <c r="M41" s="98"/>
      <c r="N41" s="98"/>
      <c r="O41" s="98"/>
      <c r="P41" s="98">
        <f>SUM(P42:P44)</f>
        <v>25000</v>
      </c>
      <c r="Q41" s="98">
        <f>SUM(Q42:Q44)</f>
        <v>25000</v>
      </c>
      <c r="R41" s="98"/>
      <c r="S41" s="98"/>
    </row>
    <row r="42" spans="1:19" ht="24">
      <c r="A42" s="91"/>
      <c r="B42" s="91">
        <v>75404</v>
      </c>
      <c r="C42" s="92" t="s">
        <v>220</v>
      </c>
      <c r="D42" s="93">
        <v>25000</v>
      </c>
      <c r="E42" s="93">
        <v>25000</v>
      </c>
      <c r="F42" s="94">
        <v>100</v>
      </c>
      <c r="G42" s="94"/>
      <c r="H42" s="93"/>
      <c r="I42" s="93"/>
      <c r="J42" s="97"/>
      <c r="K42" s="97"/>
      <c r="L42" s="97"/>
      <c r="M42" s="97"/>
      <c r="N42" s="97"/>
      <c r="O42" s="97"/>
      <c r="P42" s="97">
        <v>25000</v>
      </c>
      <c r="Q42" s="97">
        <v>25000</v>
      </c>
      <c r="R42" s="97"/>
      <c r="S42" s="97"/>
    </row>
    <row r="43" spans="1:19" s="90" customFormat="1" ht="24">
      <c r="A43" s="91"/>
      <c r="B43" s="91">
        <f>'[1]zał. nr 2'!$B$40</f>
        <v>75412</v>
      </c>
      <c r="C43" s="92" t="str">
        <f>'[1]zał. nr 2'!$C$40</f>
        <v>Ochotnicze straże pozarne</v>
      </c>
      <c r="D43" s="93">
        <v>72400</v>
      </c>
      <c r="E43" s="93">
        <v>72325.06</v>
      </c>
      <c r="F43" s="94">
        <v>99.9</v>
      </c>
      <c r="G43" s="94">
        <v>72325.06</v>
      </c>
      <c r="H43" s="93">
        <v>64624.56</v>
      </c>
      <c r="I43" s="93">
        <v>14883.59</v>
      </c>
      <c r="J43" s="97">
        <v>49740.97</v>
      </c>
      <c r="K43" s="97"/>
      <c r="L43" s="97">
        <v>7700.5</v>
      </c>
      <c r="M43" s="97"/>
      <c r="N43" s="97"/>
      <c r="O43" s="97"/>
      <c r="P43" s="97"/>
      <c r="Q43" s="97"/>
      <c r="R43" s="97"/>
      <c r="S43" s="97"/>
    </row>
    <row r="44" spans="1:19" s="90" customFormat="1" ht="12">
      <c r="A44" s="91"/>
      <c r="B44" s="91">
        <v>75421</v>
      </c>
      <c r="C44" s="92" t="s">
        <v>142</v>
      </c>
      <c r="D44" s="93">
        <v>2300</v>
      </c>
      <c r="E44" s="93">
        <v>1999.24</v>
      </c>
      <c r="F44" s="94">
        <v>86.92</v>
      </c>
      <c r="G44" s="94">
        <v>1999.24</v>
      </c>
      <c r="H44" s="93">
        <v>1999.24</v>
      </c>
      <c r="I44" s="93"/>
      <c r="J44" s="97">
        <v>1999.24</v>
      </c>
      <c r="K44" s="97"/>
      <c r="L44" s="97"/>
      <c r="M44" s="97"/>
      <c r="N44" s="97"/>
      <c r="O44" s="97"/>
      <c r="P44" s="97"/>
      <c r="Q44" s="97"/>
      <c r="R44" s="97"/>
      <c r="S44" s="97"/>
    </row>
    <row r="45" spans="1:19" s="90" customFormat="1" ht="24">
      <c r="A45" s="85">
        <f>'[1]zał. nr 2'!$A$45</f>
        <v>757</v>
      </c>
      <c r="B45" s="85"/>
      <c r="C45" s="86" t="str">
        <f>'[1]zał. nr 2'!$C$45</f>
        <v>Obsługa długu publicznego</v>
      </c>
      <c r="D45" s="87">
        <f>SUM(D46)</f>
        <v>73162.47</v>
      </c>
      <c r="E45" s="87">
        <f>SUM(E46)</f>
        <v>70916.09</v>
      </c>
      <c r="F45" s="88">
        <v>96.93</v>
      </c>
      <c r="G45" s="88">
        <f>SUM(G46)</f>
        <v>70916.09</v>
      </c>
      <c r="H45" s="87">
        <f>SUM(H46)</f>
        <v>13162.47</v>
      </c>
      <c r="I45" s="87"/>
      <c r="J45" s="98">
        <f>SUM(J46)</f>
        <v>13162.47</v>
      </c>
      <c r="K45" s="98"/>
      <c r="L45" s="98"/>
      <c r="M45" s="98"/>
      <c r="N45" s="98"/>
      <c r="O45" s="98">
        <f>SUM(O46)</f>
        <v>57753.62</v>
      </c>
      <c r="P45" s="98"/>
      <c r="Q45" s="98"/>
      <c r="R45" s="98"/>
      <c r="S45" s="98"/>
    </row>
    <row r="46" spans="1:19" ht="36">
      <c r="A46" s="91"/>
      <c r="B46" s="91">
        <f>'[1]zał. nr 2'!$B$46</f>
        <v>75702</v>
      </c>
      <c r="C46" s="92" t="str">
        <f>'[1]zał. nr 2'!$C$46</f>
        <v>Obsługa papierów wartościowych, kredytów i pożyczek jst</v>
      </c>
      <c r="D46" s="93">
        <v>73162.47</v>
      </c>
      <c r="E46" s="93">
        <v>70916.09</v>
      </c>
      <c r="F46" s="94">
        <v>96.93</v>
      </c>
      <c r="G46" s="94">
        <v>70916.09</v>
      </c>
      <c r="H46" s="93">
        <v>13162.47</v>
      </c>
      <c r="I46" s="93"/>
      <c r="J46" s="97">
        <v>13162.47</v>
      </c>
      <c r="K46" s="97"/>
      <c r="L46" s="97"/>
      <c r="M46" s="97"/>
      <c r="N46" s="97"/>
      <c r="O46" s="97">
        <v>57753.62</v>
      </c>
      <c r="P46" s="97"/>
      <c r="Q46" s="97"/>
      <c r="R46" s="97"/>
      <c r="S46" s="97"/>
    </row>
    <row r="47" spans="1:19" s="90" customFormat="1" ht="12">
      <c r="A47" s="85">
        <f>'[1]zał. nr 2'!$A$47</f>
        <v>758</v>
      </c>
      <c r="B47" s="85"/>
      <c r="C47" s="86" t="str">
        <f>'[1]zał. nr 2'!$C$47</f>
        <v>Różne rozliczenia</v>
      </c>
      <c r="D47" s="87">
        <f>SUM(D48)</f>
        <v>98000</v>
      </c>
      <c r="E47" s="87">
        <v>0</v>
      </c>
      <c r="F47" s="88">
        <v>0</v>
      </c>
      <c r="G47" s="88"/>
      <c r="H47" s="87"/>
      <c r="I47" s="87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24">
      <c r="A48" s="91"/>
      <c r="B48" s="91">
        <f>'[1]zał. nr 2'!$B$48</f>
        <v>75818</v>
      </c>
      <c r="C48" s="92" t="str">
        <f>'[1]zał. nr 2'!$C$48</f>
        <v>Rezerwy ogólne i celowe</v>
      </c>
      <c r="D48" s="93">
        <v>98000</v>
      </c>
      <c r="E48" s="93">
        <v>0</v>
      </c>
      <c r="F48" s="94">
        <v>0</v>
      </c>
      <c r="G48" s="94"/>
      <c r="H48" s="93"/>
      <c r="I48" s="93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1:19" ht="12">
      <c r="A49" s="85">
        <f>'[1]zał. nr 2'!$A$49</f>
        <v>801</v>
      </c>
      <c r="B49" s="85"/>
      <c r="C49" s="86" t="str">
        <f>'[1]zał. nr 2'!$C$49</f>
        <v>Oświata i wychowani</v>
      </c>
      <c r="D49" s="87">
        <f>SUM(D50:D57)</f>
        <v>5223655.84</v>
      </c>
      <c r="E49" s="87">
        <f>SUM(E50:E57)</f>
        <v>4922719.61</v>
      </c>
      <c r="F49" s="88">
        <v>94.24</v>
      </c>
      <c r="G49" s="88">
        <f>SUM(G50:G57)</f>
        <v>4834539.11</v>
      </c>
      <c r="H49" s="87">
        <f>SUM(H50:H57)</f>
        <v>4528590.59</v>
      </c>
      <c r="I49" s="87">
        <f>SUM(I50:I57)</f>
        <v>3750101.71</v>
      </c>
      <c r="J49" s="98">
        <f>SUM(J50:J57)</f>
        <v>778488.88</v>
      </c>
      <c r="K49" s="98"/>
      <c r="L49" s="98">
        <f>SUM(L50:L57)</f>
        <v>174374.83</v>
      </c>
      <c r="M49" s="98">
        <f>SUM(M50:M57)</f>
        <v>131573.69</v>
      </c>
      <c r="N49" s="98"/>
      <c r="O49" s="98"/>
      <c r="P49" s="98">
        <f>SUM(P50:P57)</f>
        <v>88180.5</v>
      </c>
      <c r="Q49" s="98">
        <f>SUM(Q50:Q57)</f>
        <v>88180.5</v>
      </c>
      <c r="R49" s="98">
        <f>SUM(R50:R57)</f>
        <v>0</v>
      </c>
      <c r="S49" s="98"/>
    </row>
    <row r="50" spans="1:19" ht="12">
      <c r="A50" s="91"/>
      <c r="B50" s="91">
        <f>'[1]zał. nr 2'!$B$50</f>
        <v>80101</v>
      </c>
      <c r="C50" s="92" t="str">
        <f>'[1]zał. nr 2'!$C$50</f>
        <v>Szkoły podstawowe</v>
      </c>
      <c r="D50" s="93">
        <v>3661080.24</v>
      </c>
      <c r="E50" s="93">
        <v>3555937.75</v>
      </c>
      <c r="F50" s="94">
        <v>97.13</v>
      </c>
      <c r="G50" s="93">
        <v>3555937.75</v>
      </c>
      <c r="H50" s="93">
        <v>3397422.82</v>
      </c>
      <c r="I50" s="93">
        <v>3116848.08</v>
      </c>
      <c r="J50" s="97">
        <v>280574.74</v>
      </c>
      <c r="K50" s="97"/>
      <c r="L50" s="97">
        <v>158514.93</v>
      </c>
      <c r="M50" s="97"/>
      <c r="N50" s="97"/>
      <c r="O50" s="97"/>
      <c r="P50" s="97"/>
      <c r="Q50" s="97"/>
      <c r="R50" s="97"/>
      <c r="S50" s="97"/>
    </row>
    <row r="51" spans="1:19" ht="36">
      <c r="A51" s="91"/>
      <c r="B51" s="91">
        <f>'[1]zał. nr 2'!$B$51</f>
        <v>80103</v>
      </c>
      <c r="C51" s="92" t="str">
        <f>'[1]zał. nr 2'!$C$51</f>
        <v>Oddziały przedszkolne w szkołach podstawowych</v>
      </c>
      <c r="D51" s="93">
        <v>398993</v>
      </c>
      <c r="E51" s="93">
        <v>348386.39</v>
      </c>
      <c r="F51" s="94">
        <v>87.32</v>
      </c>
      <c r="G51" s="93">
        <v>348386.39</v>
      </c>
      <c r="H51" s="93">
        <v>332900.06</v>
      </c>
      <c r="I51" s="93">
        <v>309792.39</v>
      </c>
      <c r="J51" s="97">
        <v>23107.67</v>
      </c>
      <c r="K51" s="97"/>
      <c r="L51" s="97">
        <v>15486.33</v>
      </c>
      <c r="M51" s="97"/>
      <c r="N51" s="97"/>
      <c r="O51" s="97"/>
      <c r="P51" s="97"/>
      <c r="Q51" s="97"/>
      <c r="R51" s="97"/>
      <c r="S51" s="97"/>
    </row>
    <row r="52" spans="1:19" ht="12">
      <c r="A52" s="91"/>
      <c r="B52" s="91">
        <f>'[1]zał. nr 2'!$B$52</f>
        <v>80104</v>
      </c>
      <c r="C52" s="92" t="str">
        <f>'[1]zał. nr 2'!$C$52</f>
        <v>Przedszkola</v>
      </c>
      <c r="D52" s="93">
        <v>168292</v>
      </c>
      <c r="E52" s="93">
        <v>168291.3</v>
      </c>
      <c r="F52" s="94">
        <v>100</v>
      </c>
      <c r="G52" s="93">
        <v>168291.3</v>
      </c>
      <c r="H52" s="93">
        <v>168291.3</v>
      </c>
      <c r="I52" s="93"/>
      <c r="J52" s="97">
        <v>168291.3</v>
      </c>
      <c r="K52" s="93"/>
      <c r="L52" s="97"/>
      <c r="M52" s="97"/>
      <c r="N52" s="97"/>
      <c r="O52" s="97"/>
      <c r="P52" s="97"/>
      <c r="Q52" s="97"/>
      <c r="R52" s="97"/>
      <c r="S52" s="97"/>
    </row>
    <row r="53" spans="1:19" ht="24">
      <c r="A53" s="91"/>
      <c r="B53" s="91">
        <f>'[1]zał. nr 2'!$B$54</f>
        <v>80113</v>
      </c>
      <c r="C53" s="92" t="str">
        <f>'[1]zał. nr 2'!$C$54</f>
        <v>Dowożenie uczniów do szkół</v>
      </c>
      <c r="D53" s="93">
        <v>603361</v>
      </c>
      <c r="E53" s="93">
        <v>538532.14</v>
      </c>
      <c r="F53" s="94">
        <v>89.25</v>
      </c>
      <c r="G53" s="93">
        <v>450351.64</v>
      </c>
      <c r="H53" s="93">
        <v>449978.07</v>
      </c>
      <c r="I53" s="93">
        <v>208110.24</v>
      </c>
      <c r="J53" s="97">
        <v>241867.83</v>
      </c>
      <c r="K53" s="97"/>
      <c r="L53" s="97">
        <v>373.57</v>
      </c>
      <c r="M53" s="97"/>
      <c r="N53" s="97"/>
      <c r="O53" s="97"/>
      <c r="P53" s="97">
        <v>88180.5</v>
      </c>
      <c r="Q53" s="97">
        <v>88180.5</v>
      </c>
      <c r="R53" s="97"/>
      <c r="S53" s="97"/>
    </row>
    <row r="54" spans="1:19" s="90" customFormat="1" ht="36">
      <c r="A54" s="91"/>
      <c r="B54" s="91">
        <f>'[1]zał. nr 2'!$B$55</f>
        <v>80146</v>
      </c>
      <c r="C54" s="92" t="str">
        <f>'[1]zał. nr 2'!$C$55</f>
        <v>Dokształcanie i doskonalenie nauczycieli</v>
      </c>
      <c r="D54" s="93">
        <v>18760</v>
      </c>
      <c r="E54" s="93">
        <v>2858.4</v>
      </c>
      <c r="F54" s="94">
        <v>15.24</v>
      </c>
      <c r="G54" s="93">
        <v>2858.4</v>
      </c>
      <c r="H54" s="93">
        <v>2858.4</v>
      </c>
      <c r="I54" s="93"/>
      <c r="J54" s="93">
        <v>2858.4</v>
      </c>
      <c r="K54" s="97"/>
      <c r="L54" s="97"/>
      <c r="M54" s="97"/>
      <c r="N54" s="97"/>
      <c r="O54" s="97"/>
      <c r="P54" s="97"/>
      <c r="Q54" s="97"/>
      <c r="R54" s="97"/>
      <c r="S54" s="97"/>
    </row>
    <row r="55" spans="1:19" s="90" customFormat="1" ht="60">
      <c r="A55" s="91"/>
      <c r="B55" s="91">
        <v>80150</v>
      </c>
      <c r="C55" s="92" t="s">
        <v>144</v>
      </c>
      <c r="D55" s="93">
        <v>115351</v>
      </c>
      <c r="E55" s="93">
        <v>115351</v>
      </c>
      <c r="F55" s="94">
        <v>100</v>
      </c>
      <c r="G55" s="93">
        <v>115351</v>
      </c>
      <c r="H55" s="93">
        <v>115351</v>
      </c>
      <c r="I55" s="93">
        <v>115351</v>
      </c>
      <c r="J55" s="93"/>
      <c r="K55" s="97"/>
      <c r="L55" s="97"/>
      <c r="M55" s="97"/>
      <c r="N55" s="97"/>
      <c r="O55" s="97"/>
      <c r="P55" s="97"/>
      <c r="Q55" s="97"/>
      <c r="R55" s="97"/>
      <c r="S55" s="97"/>
    </row>
    <row r="56" spans="1:19" s="90" customFormat="1" ht="72">
      <c r="A56" s="91"/>
      <c r="B56" s="91">
        <v>80153</v>
      </c>
      <c r="C56" s="92" t="s">
        <v>183</v>
      </c>
      <c r="D56" s="93">
        <v>28730</v>
      </c>
      <c r="E56" s="93">
        <v>28392.55</v>
      </c>
      <c r="F56" s="94">
        <v>98.82</v>
      </c>
      <c r="G56" s="93">
        <v>28392.55</v>
      </c>
      <c r="H56" s="93">
        <v>28392.55</v>
      </c>
      <c r="I56" s="93">
        <v>0</v>
      </c>
      <c r="J56" s="93">
        <v>28392.55</v>
      </c>
      <c r="K56" s="97"/>
      <c r="L56" s="97"/>
      <c r="M56" s="97"/>
      <c r="N56" s="97"/>
      <c r="O56" s="97"/>
      <c r="P56" s="97"/>
      <c r="Q56" s="97"/>
      <c r="R56" s="97"/>
      <c r="S56" s="97"/>
    </row>
    <row r="57" spans="1:19" s="90" customFormat="1" ht="12">
      <c r="A57" s="91"/>
      <c r="B57" s="91">
        <v>80195</v>
      </c>
      <c r="C57" s="92" t="s">
        <v>57</v>
      </c>
      <c r="D57" s="93">
        <v>229088.6</v>
      </c>
      <c r="E57" s="93">
        <v>164970.08</v>
      </c>
      <c r="F57" s="94">
        <v>72.01</v>
      </c>
      <c r="G57" s="93">
        <v>164970.08</v>
      </c>
      <c r="H57" s="93">
        <v>33396.39</v>
      </c>
      <c r="I57" s="93"/>
      <c r="J57" s="93">
        <v>33396.39</v>
      </c>
      <c r="K57" s="97"/>
      <c r="L57" s="97"/>
      <c r="M57" s="97">
        <v>131573.69</v>
      </c>
      <c r="N57" s="97"/>
      <c r="O57" s="97"/>
      <c r="P57" s="97"/>
      <c r="Q57" s="97"/>
      <c r="R57" s="97"/>
      <c r="S57" s="97"/>
    </row>
    <row r="58" spans="1:19" ht="12">
      <c r="A58" s="85">
        <f>'[1]zał. nr 2'!$A$57</f>
        <v>851</v>
      </c>
      <c r="B58" s="85"/>
      <c r="C58" s="86" t="str">
        <f>'[1]zał. nr 2'!$C$57</f>
        <v>Ochrona zdrowia</v>
      </c>
      <c r="D58" s="87">
        <f>SUM(D59:D61)</f>
        <v>74125.73000000001</v>
      </c>
      <c r="E58" s="87">
        <f>SUM(E59:E61)</f>
        <v>62234.770000000004</v>
      </c>
      <c r="F58" s="88">
        <v>83.96</v>
      </c>
      <c r="G58" s="88">
        <f>SUM(G59:G61)</f>
        <v>62234.770000000004</v>
      </c>
      <c r="H58" s="87">
        <f>SUM(H59:H61)</f>
        <v>62203.64</v>
      </c>
      <c r="I58" s="87">
        <f>SUM(I59:I61)</f>
        <v>38424.72</v>
      </c>
      <c r="J58" s="98">
        <f>SUM(J59:J61)</f>
        <v>23778.920000000002</v>
      </c>
      <c r="K58" s="98"/>
      <c r="L58" s="98">
        <f>SUM(L60:L61)</f>
        <v>31.13</v>
      </c>
      <c r="M58" s="98"/>
      <c r="N58" s="98"/>
      <c r="O58" s="98"/>
      <c r="P58" s="98">
        <f>SUM(P59:P61)</f>
        <v>0</v>
      </c>
      <c r="Q58" s="98">
        <f>SUM(Q59:Q61)</f>
        <v>0</v>
      </c>
      <c r="R58" s="98"/>
      <c r="S58" s="98"/>
    </row>
    <row r="59" spans="1:19" ht="24">
      <c r="A59" s="91"/>
      <c r="B59" s="91">
        <v>85149</v>
      </c>
      <c r="C59" s="92" t="s">
        <v>182</v>
      </c>
      <c r="D59" s="93">
        <v>6818</v>
      </c>
      <c r="E59" s="93">
        <v>6817.56</v>
      </c>
      <c r="F59" s="94">
        <v>99.99</v>
      </c>
      <c r="G59" s="94">
        <v>6817.56</v>
      </c>
      <c r="H59" s="93">
        <v>6817.56</v>
      </c>
      <c r="I59" s="93"/>
      <c r="J59" s="97">
        <v>6817.56</v>
      </c>
      <c r="K59" s="97"/>
      <c r="L59" s="97"/>
      <c r="M59" s="97"/>
      <c r="N59" s="97"/>
      <c r="O59" s="97"/>
      <c r="P59" s="97"/>
      <c r="Q59" s="97"/>
      <c r="R59" s="97"/>
      <c r="S59" s="97"/>
    </row>
    <row r="60" spans="1:19" ht="24">
      <c r="A60" s="91"/>
      <c r="B60" s="91">
        <f>'[1]zał. nr 2'!$B$58</f>
        <v>85153</v>
      </c>
      <c r="C60" s="92" t="str">
        <f>'[1]zał. nr 2'!$C$58</f>
        <v>Zwalczanie narkomanii</v>
      </c>
      <c r="D60" s="93">
        <v>4500</v>
      </c>
      <c r="E60" s="93">
        <v>2350.16</v>
      </c>
      <c r="F60" s="94">
        <v>52.22</v>
      </c>
      <c r="G60" s="94">
        <v>2350.16</v>
      </c>
      <c r="H60" s="93">
        <v>2350.16</v>
      </c>
      <c r="I60" s="93"/>
      <c r="J60" s="97">
        <v>2350.16</v>
      </c>
      <c r="K60" s="97"/>
      <c r="L60" s="97"/>
      <c r="M60" s="97"/>
      <c r="N60" s="97"/>
      <c r="O60" s="97"/>
      <c r="P60" s="97"/>
      <c r="Q60" s="97"/>
      <c r="R60" s="97"/>
      <c r="S60" s="97"/>
    </row>
    <row r="61" spans="1:19" s="90" customFormat="1" ht="24">
      <c r="A61" s="91"/>
      <c r="B61" s="91">
        <f>'[1]zał. nr 2'!$B$59</f>
        <v>85154</v>
      </c>
      <c r="C61" s="92" t="str">
        <f>'[1]zał. nr 2'!$C$59</f>
        <v>Przeciwdziałanie alkoholizmowi</v>
      </c>
      <c r="D61" s="93">
        <v>62807.73</v>
      </c>
      <c r="E61" s="93">
        <v>53067.05</v>
      </c>
      <c r="F61" s="94">
        <v>84.49</v>
      </c>
      <c r="G61" s="94">
        <v>53067.05</v>
      </c>
      <c r="H61" s="93">
        <v>53035.92</v>
      </c>
      <c r="I61" s="93">
        <v>38424.72</v>
      </c>
      <c r="J61" s="97">
        <v>14611.2</v>
      </c>
      <c r="K61" s="97"/>
      <c r="L61" s="97">
        <v>31.13</v>
      </c>
      <c r="M61" s="97"/>
      <c r="N61" s="97"/>
      <c r="O61" s="97"/>
      <c r="P61" s="97"/>
      <c r="Q61" s="97"/>
      <c r="R61" s="97"/>
      <c r="S61" s="97"/>
    </row>
    <row r="62" spans="1:19" ht="12">
      <c r="A62" s="85">
        <f>'[1]zał. nr 2'!$A$60</f>
        <v>852</v>
      </c>
      <c r="B62" s="85"/>
      <c r="C62" s="86" t="str">
        <f>'[1]zał. nr 2'!$C$60</f>
        <v>Pomoc społeczna</v>
      </c>
      <c r="D62" s="87">
        <f>SUM(D63:D72)</f>
        <v>1065965</v>
      </c>
      <c r="E62" s="87">
        <f>SUM(E63:E72)</f>
        <v>1041634.3599999999</v>
      </c>
      <c r="F62" s="88">
        <v>97.72</v>
      </c>
      <c r="G62" s="88">
        <f>SUM(G63:G72)</f>
        <v>1041634.3599999999</v>
      </c>
      <c r="H62" s="87">
        <f>SUM(H63:H72)</f>
        <v>644650.1499999999</v>
      </c>
      <c r="I62" s="87">
        <f>SUM(I64:I72)</f>
        <v>399802.4</v>
      </c>
      <c r="J62" s="98">
        <f>SUM(J63:J72)</f>
        <v>244847.74999999997</v>
      </c>
      <c r="K62" s="98"/>
      <c r="L62" s="98">
        <f>SUM(L63:L72)</f>
        <v>396984.2100000001</v>
      </c>
      <c r="M62" s="98"/>
      <c r="N62" s="98"/>
      <c r="O62" s="98"/>
      <c r="P62" s="98">
        <f>SUM(P63:P72)</f>
        <v>0</v>
      </c>
      <c r="Q62" s="98">
        <f>SUM(Q63:Q72)</f>
        <v>0</v>
      </c>
      <c r="R62" s="98"/>
      <c r="S62" s="98"/>
    </row>
    <row r="63" spans="1:19" ht="24">
      <c r="A63" s="91"/>
      <c r="B63" s="91">
        <f>'[1]zał. nr 2'!$B$61</f>
        <v>85202</v>
      </c>
      <c r="C63" s="92" t="str">
        <f>'[1]zał. nr 2'!$C$61</f>
        <v>Domy pomocy społecznej</v>
      </c>
      <c r="D63" s="93">
        <v>185992</v>
      </c>
      <c r="E63" s="93">
        <v>185991.81</v>
      </c>
      <c r="F63" s="94">
        <v>100</v>
      </c>
      <c r="G63" s="93">
        <v>185991.81</v>
      </c>
      <c r="H63" s="93">
        <v>185991.81</v>
      </c>
      <c r="I63" s="93"/>
      <c r="J63" s="93">
        <v>185991.81</v>
      </c>
      <c r="K63" s="97"/>
      <c r="L63" s="97"/>
      <c r="M63" s="97"/>
      <c r="N63" s="97"/>
      <c r="O63" s="97"/>
      <c r="P63" s="97"/>
      <c r="Q63" s="97"/>
      <c r="R63" s="97"/>
      <c r="S63" s="97"/>
    </row>
    <row r="64" spans="1:19" ht="38.25">
      <c r="A64" s="91"/>
      <c r="B64" s="26">
        <v>85205</v>
      </c>
      <c r="C64" s="32" t="s">
        <v>95</v>
      </c>
      <c r="D64" s="94">
        <v>1358</v>
      </c>
      <c r="E64" s="94">
        <v>1358</v>
      </c>
      <c r="F64" s="94">
        <v>100</v>
      </c>
      <c r="G64" s="94">
        <v>1358</v>
      </c>
      <c r="H64" s="94">
        <v>1358</v>
      </c>
      <c r="I64" s="93"/>
      <c r="J64" s="94">
        <v>1358</v>
      </c>
      <c r="K64" s="97"/>
      <c r="L64" s="97"/>
      <c r="M64" s="97"/>
      <c r="N64" s="97"/>
      <c r="O64" s="97"/>
      <c r="P64" s="97"/>
      <c r="Q64" s="97"/>
      <c r="R64" s="97"/>
      <c r="S64" s="97"/>
    </row>
    <row r="65" spans="1:19" ht="132">
      <c r="A65" s="91"/>
      <c r="B65" s="91">
        <f>'[1]zał. nr 2'!$B$63</f>
        <v>85213</v>
      </c>
      <c r="C65" s="92" t="str">
        <f>'[1]zał. nr 2'!$C$63</f>
        <v>Składki na ubezpieczenie zdrowotne opłacane za osoby pobierające niektóre świadczenia z pomocy społecznej, niektóre świadczenia rodzinne oraz za osoby uczestniczące w zajęciach w centrum integracji społecznej</v>
      </c>
      <c r="D65" s="93">
        <v>17197</v>
      </c>
      <c r="E65" s="93">
        <v>16711.61</v>
      </c>
      <c r="F65" s="94">
        <v>97.18</v>
      </c>
      <c r="G65" s="93">
        <v>16711.61</v>
      </c>
      <c r="H65" s="93">
        <v>16711.61</v>
      </c>
      <c r="I65" s="93"/>
      <c r="J65" s="93">
        <v>16711.61</v>
      </c>
      <c r="K65" s="97"/>
      <c r="L65" s="93"/>
      <c r="M65" s="97"/>
      <c r="N65" s="97"/>
      <c r="O65" s="97"/>
      <c r="P65" s="97"/>
      <c r="Q65" s="97"/>
      <c r="R65" s="97"/>
      <c r="S65" s="97"/>
    </row>
    <row r="66" spans="1:19" ht="48">
      <c r="A66" s="91"/>
      <c r="B66" s="91">
        <f>'[1]zał. nr 2'!$B$64</f>
        <v>85214</v>
      </c>
      <c r="C66" s="92" t="str">
        <f>'[1]zał. nr 2'!$C$64</f>
        <v>Zasiłki i pomoc w naturze oraz składki na ubezpieczenia emerytalne i rentowe</v>
      </c>
      <c r="D66" s="93">
        <v>94030</v>
      </c>
      <c r="E66" s="93">
        <v>93361.94</v>
      </c>
      <c r="F66" s="94">
        <v>99.29</v>
      </c>
      <c r="G66" s="93">
        <v>93361.94</v>
      </c>
      <c r="H66" s="93"/>
      <c r="I66" s="93"/>
      <c r="J66" s="97"/>
      <c r="K66" s="97"/>
      <c r="L66" s="93">
        <v>93361.94</v>
      </c>
      <c r="M66" s="97"/>
      <c r="N66" s="97"/>
      <c r="O66" s="97"/>
      <c r="P66" s="97"/>
      <c r="Q66" s="97"/>
      <c r="R66" s="97"/>
      <c r="S66" s="97"/>
    </row>
    <row r="67" spans="1:19" ht="12">
      <c r="A67" s="91"/>
      <c r="B67" s="91">
        <f>'[1]zał. nr 2'!$B$65</f>
        <v>85215</v>
      </c>
      <c r="C67" s="92" t="str">
        <f>'[1]zał. nr 2'!$C$65</f>
        <v>Dodatki mieszkaniowe</v>
      </c>
      <c r="D67" s="93">
        <v>1480</v>
      </c>
      <c r="E67" s="93">
        <v>1475.91</v>
      </c>
      <c r="F67" s="94">
        <v>99.72</v>
      </c>
      <c r="G67" s="93">
        <v>1475.91</v>
      </c>
      <c r="H67" s="93">
        <v>2.13</v>
      </c>
      <c r="I67" s="93"/>
      <c r="J67" s="97">
        <v>2.13</v>
      </c>
      <c r="K67" s="97"/>
      <c r="L67" s="93">
        <v>1473.78</v>
      </c>
      <c r="M67" s="97"/>
      <c r="N67" s="97"/>
      <c r="O67" s="97"/>
      <c r="P67" s="97"/>
      <c r="Q67" s="97"/>
      <c r="R67" s="97"/>
      <c r="S67" s="97"/>
    </row>
    <row r="68" spans="1:19" ht="12">
      <c r="A68" s="91"/>
      <c r="B68" s="91">
        <f>'[1]zał. nr 2'!$B$66</f>
        <v>85216</v>
      </c>
      <c r="C68" s="92" t="str">
        <f>'[1]zał. nr 2'!$C$66</f>
        <v>Zasiłki stałe</v>
      </c>
      <c r="D68" s="93">
        <v>211888</v>
      </c>
      <c r="E68" s="93">
        <v>209549.92</v>
      </c>
      <c r="F68" s="94">
        <v>98.9</v>
      </c>
      <c r="G68" s="93">
        <v>209549.92</v>
      </c>
      <c r="H68" s="93"/>
      <c r="I68" s="93"/>
      <c r="J68" s="97"/>
      <c r="K68" s="97"/>
      <c r="L68" s="93">
        <v>209549.92</v>
      </c>
      <c r="M68" s="97"/>
      <c r="N68" s="97"/>
      <c r="O68" s="97"/>
      <c r="P68" s="97"/>
      <c r="Q68" s="97"/>
      <c r="R68" s="97"/>
      <c r="S68" s="97"/>
    </row>
    <row r="69" spans="1:19" ht="24">
      <c r="A69" s="91"/>
      <c r="B69" s="91">
        <f>'[1]zał. nr 2'!$B$67</f>
        <v>85219</v>
      </c>
      <c r="C69" s="92" t="str">
        <f>'[1]zał. nr 2'!$C$67</f>
        <v>Ośrodki pomocy społecznej</v>
      </c>
      <c r="D69" s="93">
        <v>309181</v>
      </c>
      <c r="E69" s="93">
        <v>306367.13</v>
      </c>
      <c r="F69" s="94">
        <v>99.09</v>
      </c>
      <c r="G69" s="93">
        <v>306367.13</v>
      </c>
      <c r="H69" s="93">
        <v>301773.05</v>
      </c>
      <c r="I69" s="93">
        <v>273395.81</v>
      </c>
      <c r="J69" s="97">
        <v>28377.24</v>
      </c>
      <c r="K69" s="97"/>
      <c r="L69" s="97">
        <v>4594.08</v>
      </c>
      <c r="M69" s="97"/>
      <c r="N69" s="97"/>
      <c r="O69" s="97"/>
      <c r="P69" s="97"/>
      <c r="Q69" s="97"/>
      <c r="R69" s="97"/>
      <c r="S69" s="97"/>
    </row>
    <row r="70" spans="1:19" s="90" customFormat="1" ht="36">
      <c r="A70" s="91"/>
      <c r="B70" s="91">
        <v>85228</v>
      </c>
      <c r="C70" s="92" t="s">
        <v>60</v>
      </c>
      <c r="D70" s="93">
        <v>112083</v>
      </c>
      <c r="E70" s="93">
        <v>111428.2</v>
      </c>
      <c r="F70" s="94">
        <v>99.41</v>
      </c>
      <c r="G70" s="93">
        <v>111428.2</v>
      </c>
      <c r="H70" s="93">
        <v>111428.2</v>
      </c>
      <c r="I70" s="93">
        <v>111428.2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1:19" s="90" customFormat="1" ht="24">
      <c r="A71" s="91"/>
      <c r="B71" s="91">
        <v>85230</v>
      </c>
      <c r="C71" s="92" t="s">
        <v>171</v>
      </c>
      <c r="D71" s="93">
        <v>72000</v>
      </c>
      <c r="E71" s="93">
        <v>71750.6</v>
      </c>
      <c r="F71" s="94">
        <v>99.65</v>
      </c>
      <c r="G71" s="93">
        <v>71750.6</v>
      </c>
      <c r="H71" s="93"/>
      <c r="I71" s="93"/>
      <c r="J71" s="97"/>
      <c r="K71" s="97"/>
      <c r="L71" s="97">
        <v>71750.6</v>
      </c>
      <c r="M71" s="97"/>
      <c r="N71" s="97"/>
      <c r="O71" s="97"/>
      <c r="P71" s="97"/>
      <c r="Q71" s="97"/>
      <c r="R71" s="97"/>
      <c r="S71" s="97"/>
    </row>
    <row r="72" spans="1:19" ht="12">
      <c r="A72" s="91"/>
      <c r="B72" s="91">
        <f>'[1]zał. nr 2'!$B$69</f>
        <v>85295</v>
      </c>
      <c r="C72" s="92" t="str">
        <f>'[1]zał. nr 2'!$C$69</f>
        <v>Pozostała działalność</v>
      </c>
      <c r="D72" s="93">
        <v>60756</v>
      </c>
      <c r="E72" s="93">
        <v>43639.24</v>
      </c>
      <c r="F72" s="94">
        <v>71.83</v>
      </c>
      <c r="G72" s="93">
        <v>43639.24</v>
      </c>
      <c r="H72" s="93">
        <v>27385.35</v>
      </c>
      <c r="I72" s="93">
        <v>14978.39</v>
      </c>
      <c r="J72" s="97">
        <v>12406.96</v>
      </c>
      <c r="K72" s="97"/>
      <c r="L72" s="97">
        <v>16253.89</v>
      </c>
      <c r="M72" s="97"/>
      <c r="N72" s="97"/>
      <c r="O72" s="97"/>
      <c r="P72" s="97">
        <v>0</v>
      </c>
      <c r="Q72" s="97">
        <v>0</v>
      </c>
      <c r="R72" s="97"/>
      <c r="S72" s="97"/>
    </row>
    <row r="73" spans="1:19" s="90" customFormat="1" ht="24">
      <c r="A73" s="85">
        <f>'[1]zał. nr 2'!$A$70</f>
        <v>854</v>
      </c>
      <c r="B73" s="85"/>
      <c r="C73" s="86" t="str">
        <f>'[1]zał. nr 2'!$C$70</f>
        <v>Edukacyjna opieka wychowawcza</v>
      </c>
      <c r="D73" s="87">
        <f>SUM(D74:D75)</f>
        <v>102100</v>
      </c>
      <c r="E73" s="87">
        <f>SUM(E74:E75)</f>
        <v>100970.33</v>
      </c>
      <c r="F73" s="88">
        <v>98.93</v>
      </c>
      <c r="G73" s="88">
        <f>SUM(G74:G75)</f>
        <v>100970.33</v>
      </c>
      <c r="H73" s="87"/>
      <c r="I73" s="87"/>
      <c r="J73" s="98"/>
      <c r="K73" s="98"/>
      <c r="L73" s="98">
        <f>SUM(L74:L75)</f>
        <v>100970.33</v>
      </c>
      <c r="M73" s="98"/>
      <c r="N73" s="98"/>
      <c r="O73" s="98"/>
      <c r="P73" s="98"/>
      <c r="Q73" s="98"/>
      <c r="R73" s="98"/>
      <c r="S73" s="98"/>
    </row>
    <row r="74" spans="1:19" ht="24">
      <c r="A74" s="91"/>
      <c r="B74" s="91">
        <f>'[1]zał. nr 2'!$B$71</f>
        <v>85415</v>
      </c>
      <c r="C74" s="92" t="str">
        <f>'[1]zał. nr 2'!$C$71</f>
        <v>Pomoc materialna dla uczniów</v>
      </c>
      <c r="D74" s="93">
        <v>92100</v>
      </c>
      <c r="E74" s="93">
        <v>90970.33</v>
      </c>
      <c r="F74" s="94">
        <v>98.77</v>
      </c>
      <c r="G74" s="93">
        <v>90970.33</v>
      </c>
      <c r="H74" s="93"/>
      <c r="I74" s="93"/>
      <c r="J74" s="97"/>
      <c r="K74" s="97"/>
      <c r="L74" s="93">
        <v>90970.33</v>
      </c>
      <c r="M74" s="97"/>
      <c r="N74" s="97"/>
      <c r="O74" s="97"/>
      <c r="P74" s="97"/>
      <c r="Q74" s="97"/>
      <c r="R74" s="97"/>
      <c r="S74" s="97"/>
    </row>
    <row r="75" spans="1:19" ht="36">
      <c r="A75" s="91"/>
      <c r="B75" s="91">
        <v>85416</v>
      </c>
      <c r="C75" s="92" t="s">
        <v>172</v>
      </c>
      <c r="D75" s="93">
        <v>10000</v>
      </c>
      <c r="E75" s="93">
        <v>10000</v>
      </c>
      <c r="F75" s="94">
        <v>100</v>
      </c>
      <c r="G75" s="93">
        <v>10000</v>
      </c>
      <c r="H75" s="93"/>
      <c r="I75" s="93"/>
      <c r="J75" s="97"/>
      <c r="K75" s="97"/>
      <c r="L75" s="93">
        <v>10000</v>
      </c>
      <c r="M75" s="97"/>
      <c r="N75" s="97"/>
      <c r="O75" s="97"/>
      <c r="P75" s="97"/>
      <c r="Q75" s="97"/>
      <c r="R75" s="97"/>
      <c r="S75" s="97"/>
    </row>
    <row r="76" spans="1:19" s="90" customFormat="1" ht="12">
      <c r="A76" s="85">
        <v>855</v>
      </c>
      <c r="B76" s="85"/>
      <c r="C76" s="86" t="s">
        <v>170</v>
      </c>
      <c r="D76" s="87">
        <f>SUM(D77:D82)</f>
        <v>5752790</v>
      </c>
      <c r="E76" s="87">
        <f>SUM(E77:E82)</f>
        <v>5749364.4799999995</v>
      </c>
      <c r="F76" s="88">
        <v>99.94</v>
      </c>
      <c r="G76" s="87">
        <f>SUM(G77:G82)</f>
        <v>5749364.4799999995</v>
      </c>
      <c r="H76" s="87">
        <f>SUM(H77:H82)</f>
        <v>233741.15</v>
      </c>
      <c r="I76" s="87">
        <f>SUM(I77:I82)</f>
        <v>188627.99999999997</v>
      </c>
      <c r="J76" s="98">
        <f>SUM(J77:J82)</f>
        <v>45113.15</v>
      </c>
      <c r="K76" s="98"/>
      <c r="L76" s="87">
        <f>SUM(L77:L82)</f>
        <v>5515623.33</v>
      </c>
      <c r="M76" s="98"/>
      <c r="N76" s="98"/>
      <c r="O76" s="98"/>
      <c r="P76" s="98"/>
      <c r="Q76" s="98"/>
      <c r="R76" s="98"/>
      <c r="S76" s="98"/>
    </row>
    <row r="77" spans="1:19" ht="24">
      <c r="A77" s="91"/>
      <c r="B77" s="91">
        <v>85501</v>
      </c>
      <c r="C77" s="92" t="s">
        <v>173</v>
      </c>
      <c r="D77" s="93">
        <v>3980366</v>
      </c>
      <c r="E77" s="93">
        <v>3979081.57</v>
      </c>
      <c r="F77" s="94">
        <v>99.97</v>
      </c>
      <c r="G77" s="93">
        <v>3979081.57</v>
      </c>
      <c r="H77" s="93">
        <v>42959.62</v>
      </c>
      <c r="I77" s="93">
        <v>28265.86</v>
      </c>
      <c r="J77" s="97">
        <v>14693.76</v>
      </c>
      <c r="K77" s="97"/>
      <c r="L77" s="93">
        <v>3936121.95</v>
      </c>
      <c r="M77" s="97"/>
      <c r="N77" s="97"/>
      <c r="O77" s="97"/>
      <c r="P77" s="97"/>
      <c r="Q77" s="97"/>
      <c r="R77" s="97"/>
      <c r="S77" s="97"/>
    </row>
    <row r="78" spans="1:19" ht="108">
      <c r="A78" s="91"/>
      <c r="B78" s="91">
        <v>85502</v>
      </c>
      <c r="C78" s="92" t="str">
        <f>'[1]zał. nr 2'!$C$62</f>
        <v>Świadczenia rodzinne, świadczenia z funduszu alimentacyjnego oraz składki na ubezpieczenia emerytalne i rentowe z ubezpieczenia społecznego</v>
      </c>
      <c r="D78" s="93">
        <v>1555252</v>
      </c>
      <c r="E78" s="93">
        <v>1553437.9</v>
      </c>
      <c r="F78" s="94">
        <v>99.88</v>
      </c>
      <c r="G78" s="93">
        <v>1553437.9</v>
      </c>
      <c r="H78" s="93">
        <v>114817.01</v>
      </c>
      <c r="I78" s="93">
        <v>111830.12</v>
      </c>
      <c r="J78" s="285">
        <v>2986.89</v>
      </c>
      <c r="K78" s="97"/>
      <c r="L78" s="93">
        <v>1438620.89</v>
      </c>
      <c r="M78" s="97"/>
      <c r="N78" s="97"/>
      <c r="O78" s="97"/>
      <c r="P78" s="97"/>
      <c r="Q78" s="97"/>
      <c r="R78" s="97"/>
      <c r="S78" s="97"/>
    </row>
    <row r="79" spans="1:19" ht="12">
      <c r="A79" s="91"/>
      <c r="B79" s="91">
        <v>85503</v>
      </c>
      <c r="C79" s="92" t="s">
        <v>175</v>
      </c>
      <c r="D79" s="93">
        <v>118</v>
      </c>
      <c r="E79" s="93">
        <v>95.77</v>
      </c>
      <c r="F79" s="94">
        <v>81.16</v>
      </c>
      <c r="G79" s="93">
        <v>95.77</v>
      </c>
      <c r="H79" s="93">
        <v>95.77</v>
      </c>
      <c r="I79" s="93"/>
      <c r="J79" s="97">
        <v>95.77</v>
      </c>
      <c r="K79" s="97"/>
      <c r="L79" s="93"/>
      <c r="M79" s="97"/>
      <c r="N79" s="97"/>
      <c r="O79" s="97"/>
      <c r="P79" s="97"/>
      <c r="Q79" s="97"/>
      <c r="R79" s="97"/>
      <c r="S79" s="97"/>
    </row>
    <row r="80" spans="1:19" ht="12">
      <c r="A80" s="91"/>
      <c r="B80" s="91">
        <v>85504</v>
      </c>
      <c r="C80" s="92" t="s">
        <v>174</v>
      </c>
      <c r="D80" s="93">
        <v>193387</v>
      </c>
      <c r="E80" s="93">
        <v>193083.3</v>
      </c>
      <c r="F80" s="94">
        <v>99.84</v>
      </c>
      <c r="G80" s="93">
        <v>193083.3</v>
      </c>
      <c r="H80" s="93">
        <v>52202.81</v>
      </c>
      <c r="I80" s="93">
        <v>48532.02</v>
      </c>
      <c r="J80" s="97">
        <v>3670.79</v>
      </c>
      <c r="K80" s="97"/>
      <c r="L80" s="93">
        <v>140880.49</v>
      </c>
      <c r="M80" s="97"/>
      <c r="N80" s="97"/>
      <c r="O80" s="97"/>
      <c r="P80" s="97"/>
      <c r="Q80" s="97"/>
      <c r="R80" s="97"/>
      <c r="S80" s="97"/>
    </row>
    <row r="81" spans="1:19" ht="12">
      <c r="A81" s="91"/>
      <c r="B81" s="91">
        <v>85508</v>
      </c>
      <c r="C81" s="92" t="s">
        <v>102</v>
      </c>
      <c r="D81" s="93">
        <v>16421</v>
      </c>
      <c r="E81" s="93">
        <v>16420.94</v>
      </c>
      <c r="F81" s="94">
        <v>100</v>
      </c>
      <c r="G81" s="93">
        <v>16420.94</v>
      </c>
      <c r="H81" s="93">
        <v>16420.94</v>
      </c>
      <c r="I81" s="93"/>
      <c r="J81" s="97">
        <v>16420.94</v>
      </c>
      <c r="K81" s="97"/>
      <c r="L81" s="93"/>
      <c r="M81" s="97"/>
      <c r="N81" s="97"/>
      <c r="O81" s="97"/>
      <c r="P81" s="97"/>
      <c r="Q81" s="97"/>
      <c r="R81" s="97"/>
      <c r="S81" s="97"/>
    </row>
    <row r="82" spans="1:19" ht="72">
      <c r="A82" s="91"/>
      <c r="B82" s="91">
        <v>85513</v>
      </c>
      <c r="C82" s="92" t="s">
        <v>185</v>
      </c>
      <c r="D82" s="93">
        <v>7246</v>
      </c>
      <c r="E82" s="93">
        <v>7245</v>
      </c>
      <c r="F82" s="94">
        <v>99.99</v>
      </c>
      <c r="G82" s="93">
        <v>7245</v>
      </c>
      <c r="H82" s="93">
        <v>7245</v>
      </c>
      <c r="I82" s="93"/>
      <c r="J82" s="97">
        <v>7245</v>
      </c>
      <c r="K82" s="97"/>
      <c r="L82" s="93"/>
      <c r="M82" s="97"/>
      <c r="N82" s="97"/>
      <c r="O82" s="97"/>
      <c r="P82" s="97"/>
      <c r="Q82" s="97"/>
      <c r="R82" s="97"/>
      <c r="S82" s="97"/>
    </row>
    <row r="83" spans="1:19" ht="36">
      <c r="A83" s="85">
        <f>'[1]zał. nr 2'!$A$72</f>
        <v>900</v>
      </c>
      <c r="B83" s="85"/>
      <c r="C83" s="86" t="str">
        <f>'[1]zał. nr 2'!$C$72</f>
        <v>Gospodarka komunalna i ochrona środowiska</v>
      </c>
      <c r="D83" s="87">
        <f>SUM(D84:D89)</f>
        <v>2033843.3900000001</v>
      </c>
      <c r="E83" s="87">
        <f>SUM(E84:E89)</f>
        <v>2011419.48</v>
      </c>
      <c r="F83" s="88">
        <v>98.9</v>
      </c>
      <c r="G83" s="88">
        <f aca="true" t="shared" si="1" ref="G83:M83">SUM(G84:G89)</f>
        <v>1995429.48</v>
      </c>
      <c r="H83" s="87">
        <f t="shared" si="1"/>
        <v>1986525.15</v>
      </c>
      <c r="I83" s="87">
        <f t="shared" si="1"/>
        <v>188057.11</v>
      </c>
      <c r="J83" s="98">
        <f t="shared" si="1"/>
        <v>1798468.0399999998</v>
      </c>
      <c r="K83" s="98">
        <f t="shared" si="1"/>
        <v>7998.84</v>
      </c>
      <c r="L83" s="98">
        <f t="shared" si="1"/>
        <v>905.49</v>
      </c>
      <c r="M83" s="98">
        <f t="shared" si="1"/>
        <v>0</v>
      </c>
      <c r="N83" s="98"/>
      <c r="O83" s="98"/>
      <c r="P83" s="98">
        <f>SUM(P84:P89)</f>
        <v>15990</v>
      </c>
      <c r="Q83" s="98">
        <f>SUM(P83)</f>
        <v>15990</v>
      </c>
      <c r="R83" s="98">
        <f>SUM(R84:R89)</f>
        <v>0</v>
      </c>
      <c r="S83" s="98"/>
    </row>
    <row r="84" spans="1:19" ht="24">
      <c r="A84" s="91"/>
      <c r="B84" s="91">
        <f>'[1]zał. nr 2'!$B$73</f>
        <v>90001</v>
      </c>
      <c r="C84" s="92" t="str">
        <f>'[1]zał. nr 2'!$C$73</f>
        <v>Gospodarka ściekowa i ochrona wód</v>
      </c>
      <c r="D84" s="93">
        <v>603654</v>
      </c>
      <c r="E84" s="93">
        <v>599520.14</v>
      </c>
      <c r="F84" s="94">
        <v>99.31</v>
      </c>
      <c r="G84" s="93">
        <v>599520.14</v>
      </c>
      <c r="H84" s="93">
        <v>598739.18</v>
      </c>
      <c r="I84" s="93">
        <v>82519.71</v>
      </c>
      <c r="J84" s="97">
        <v>516219.47</v>
      </c>
      <c r="K84" s="97"/>
      <c r="L84" s="97">
        <v>780.96</v>
      </c>
      <c r="M84" s="97"/>
      <c r="N84" s="97"/>
      <c r="O84" s="97"/>
      <c r="P84" s="97"/>
      <c r="Q84" s="97"/>
      <c r="R84" s="97"/>
      <c r="S84" s="97"/>
    </row>
    <row r="85" spans="1:19" ht="25.5">
      <c r="A85" s="91"/>
      <c r="B85" s="26">
        <v>90002</v>
      </c>
      <c r="C85" s="32" t="s">
        <v>93</v>
      </c>
      <c r="D85" s="93">
        <v>815553.58</v>
      </c>
      <c r="E85" s="93">
        <v>814024.89</v>
      </c>
      <c r="F85" s="94">
        <v>99.81</v>
      </c>
      <c r="G85" s="93">
        <v>798034.89</v>
      </c>
      <c r="H85" s="93">
        <v>797910.36</v>
      </c>
      <c r="I85" s="93">
        <v>105537.4</v>
      </c>
      <c r="J85" s="93">
        <v>692372.96</v>
      </c>
      <c r="K85" s="97"/>
      <c r="L85" s="97">
        <v>124.53</v>
      </c>
      <c r="M85" s="97"/>
      <c r="N85" s="97"/>
      <c r="O85" s="97"/>
      <c r="P85" s="97">
        <v>15990</v>
      </c>
      <c r="Q85" s="97">
        <v>15990</v>
      </c>
      <c r="R85" s="97"/>
      <c r="S85" s="97"/>
    </row>
    <row r="86" spans="1:19" s="90" customFormat="1" ht="24">
      <c r="A86" s="91"/>
      <c r="B86" s="91">
        <f>'[1]zał. nr 2'!$B$75</f>
        <v>90015</v>
      </c>
      <c r="C86" s="92" t="str">
        <f>'[1]zał. nr 2'!$C$75</f>
        <v>Oświetlenie ulic, placów i dróg</v>
      </c>
      <c r="D86" s="93">
        <v>383301.01</v>
      </c>
      <c r="E86" s="93">
        <v>380690.91</v>
      </c>
      <c r="F86" s="94">
        <v>99.32</v>
      </c>
      <c r="G86" s="93">
        <v>380690.91</v>
      </c>
      <c r="H86" s="93">
        <v>380690.91</v>
      </c>
      <c r="I86" s="93"/>
      <c r="J86" s="93">
        <v>380690.91</v>
      </c>
      <c r="K86" s="97"/>
      <c r="L86" s="97"/>
      <c r="M86" s="97"/>
      <c r="N86" s="97"/>
      <c r="O86" s="97"/>
      <c r="P86" s="97"/>
      <c r="Q86" s="97"/>
      <c r="R86" s="97"/>
      <c r="S86" s="97"/>
    </row>
    <row r="87" spans="1:19" s="90" customFormat="1" ht="60">
      <c r="A87" s="91"/>
      <c r="B87" s="91">
        <v>90025</v>
      </c>
      <c r="C87" s="92" t="s">
        <v>186</v>
      </c>
      <c r="D87" s="93">
        <v>28800</v>
      </c>
      <c r="E87" s="93">
        <v>28310.75</v>
      </c>
      <c r="F87" s="94">
        <v>98.3</v>
      </c>
      <c r="G87" s="93">
        <v>28310.75</v>
      </c>
      <c r="H87" s="93">
        <v>28310.75</v>
      </c>
      <c r="I87" s="93"/>
      <c r="J87" s="93">
        <v>28310.75</v>
      </c>
      <c r="K87" s="97"/>
      <c r="L87" s="97"/>
      <c r="M87" s="97"/>
      <c r="N87" s="97"/>
      <c r="O87" s="97"/>
      <c r="P87" s="97"/>
      <c r="Q87" s="97"/>
      <c r="R87" s="97"/>
      <c r="S87" s="97"/>
    </row>
    <row r="88" spans="1:19" s="90" customFormat="1" ht="48">
      <c r="A88" s="91"/>
      <c r="B88" s="91">
        <v>90026</v>
      </c>
      <c r="C88" s="92" t="s">
        <v>288</v>
      </c>
      <c r="D88" s="93">
        <v>25172.8</v>
      </c>
      <c r="E88" s="93">
        <v>22825.15</v>
      </c>
      <c r="F88" s="94">
        <v>90.67</v>
      </c>
      <c r="G88" s="93">
        <v>22825.15</v>
      </c>
      <c r="H88" s="93">
        <v>22825.15</v>
      </c>
      <c r="I88" s="93"/>
      <c r="J88" s="93">
        <v>22825.15</v>
      </c>
      <c r="K88" s="97"/>
      <c r="L88" s="97"/>
      <c r="M88" s="97"/>
      <c r="N88" s="97"/>
      <c r="O88" s="97"/>
      <c r="P88" s="97"/>
      <c r="Q88" s="97"/>
      <c r="R88" s="97"/>
      <c r="S88" s="97"/>
    </row>
    <row r="89" spans="1:19" ht="12">
      <c r="A89" s="91"/>
      <c r="B89" s="91">
        <f>'[1]zał. nr 2'!$B$76</f>
        <v>90095</v>
      </c>
      <c r="C89" s="92" t="str">
        <f>'[1]zał. nr 2'!$C$76</f>
        <v>Pozostała działalność</v>
      </c>
      <c r="D89" s="93">
        <v>177362</v>
      </c>
      <c r="E89" s="93">
        <v>166047.64</v>
      </c>
      <c r="F89" s="94">
        <v>93.62</v>
      </c>
      <c r="G89" s="93">
        <v>166047.64</v>
      </c>
      <c r="H89" s="93">
        <v>158048.8</v>
      </c>
      <c r="I89" s="93"/>
      <c r="J89" s="97">
        <v>158048.8</v>
      </c>
      <c r="K89" s="97">
        <v>7998.84</v>
      </c>
      <c r="L89" s="97"/>
      <c r="M89" s="97"/>
      <c r="N89" s="97"/>
      <c r="O89" s="97"/>
      <c r="P89" s="97"/>
      <c r="Q89" s="97"/>
      <c r="R89" s="97"/>
      <c r="S89" s="97"/>
    </row>
    <row r="90" spans="1:19" ht="36">
      <c r="A90" s="85">
        <f>'[1]zał. nr 2'!$A$77</f>
        <v>921</v>
      </c>
      <c r="B90" s="85"/>
      <c r="C90" s="86" t="str">
        <f>'[1]zał. nr 2'!$C$77</f>
        <v>Kultura i ochrona dziedzictwa narodowego</v>
      </c>
      <c r="D90" s="87">
        <f>SUM(D91:D93)</f>
        <v>306488.18</v>
      </c>
      <c r="E90" s="87">
        <f>SUM(E91:E93)</f>
        <v>302283.43</v>
      </c>
      <c r="F90" s="88">
        <v>98.63</v>
      </c>
      <c r="G90" s="88">
        <f>SUM(G91:G93)</f>
        <v>199470.84</v>
      </c>
      <c r="H90" s="87">
        <f>SUM(H91:H92)</f>
        <v>49997.74</v>
      </c>
      <c r="I90" s="87">
        <f>SUM(I91:I92)</f>
        <v>0</v>
      </c>
      <c r="J90" s="98">
        <f>SUM(J91:J93)</f>
        <v>49997.74</v>
      </c>
      <c r="K90" s="98">
        <f>SUM(K91:K93)</f>
        <v>149473.1</v>
      </c>
      <c r="L90" s="98"/>
      <c r="M90" s="98">
        <f>SUM(M91:M93)</f>
        <v>0</v>
      </c>
      <c r="N90" s="98"/>
      <c r="O90" s="98"/>
      <c r="P90" s="98">
        <f>SUM(P91:P93)</f>
        <v>102812.59</v>
      </c>
      <c r="Q90" s="98">
        <f>SUM(Q91:Q93)</f>
        <v>102812.59</v>
      </c>
      <c r="R90" s="98"/>
      <c r="S90" s="98"/>
    </row>
    <row r="91" spans="1:19" ht="24">
      <c r="A91" s="91"/>
      <c r="B91" s="91">
        <f>'[1]zał. nr 2'!$B$78</f>
        <v>92109</v>
      </c>
      <c r="C91" s="92" t="str">
        <f>'[1]zał. nr 2'!$C$78</f>
        <v>Domy i ośrodki kultury, świetlice i kluby</v>
      </c>
      <c r="D91" s="93">
        <v>208488.18</v>
      </c>
      <c r="E91" s="93">
        <v>205103.13</v>
      </c>
      <c r="F91" s="94">
        <v>98.38</v>
      </c>
      <c r="G91" s="93">
        <v>102290.54</v>
      </c>
      <c r="H91" s="93">
        <v>49997.74</v>
      </c>
      <c r="I91" s="93"/>
      <c r="J91" s="97">
        <v>49997.74</v>
      </c>
      <c r="K91" s="93">
        <v>52292.8</v>
      </c>
      <c r="L91" s="97"/>
      <c r="M91" s="97"/>
      <c r="N91" s="97"/>
      <c r="O91" s="97"/>
      <c r="P91" s="93">
        <v>102812.59</v>
      </c>
      <c r="Q91" s="93">
        <v>102812.59</v>
      </c>
      <c r="R91" s="97"/>
      <c r="S91" s="97"/>
    </row>
    <row r="92" spans="1:19" s="90" customFormat="1" ht="12">
      <c r="A92" s="91"/>
      <c r="B92" s="91">
        <f>'[1]zał. nr 2'!$B$79</f>
        <v>92116</v>
      </c>
      <c r="C92" s="92" t="str">
        <f>'[1]zał. nr 2'!$C$79</f>
        <v>Biblioteki</v>
      </c>
      <c r="D92" s="93">
        <v>88000</v>
      </c>
      <c r="E92" s="93">
        <v>87180.3</v>
      </c>
      <c r="F92" s="94">
        <v>99.07</v>
      </c>
      <c r="G92" s="93">
        <v>87180.3</v>
      </c>
      <c r="H92" s="93"/>
      <c r="I92" s="93"/>
      <c r="J92" s="97"/>
      <c r="K92" s="93">
        <v>87180.3</v>
      </c>
      <c r="L92" s="97"/>
      <c r="M92" s="97"/>
      <c r="N92" s="97"/>
      <c r="O92" s="97"/>
      <c r="P92" s="97"/>
      <c r="Q92" s="97"/>
      <c r="R92" s="97"/>
      <c r="S92" s="97"/>
    </row>
    <row r="93" spans="1:19" s="90" customFormat="1" ht="24">
      <c r="A93" s="91"/>
      <c r="B93" s="91">
        <v>92120</v>
      </c>
      <c r="C93" s="92" t="s">
        <v>177</v>
      </c>
      <c r="D93" s="93">
        <v>10000</v>
      </c>
      <c r="E93" s="93">
        <v>10000</v>
      </c>
      <c r="F93" s="94">
        <v>100</v>
      </c>
      <c r="G93" s="93">
        <v>10000</v>
      </c>
      <c r="H93" s="93"/>
      <c r="I93" s="93"/>
      <c r="J93" s="97"/>
      <c r="K93" s="93">
        <v>10000</v>
      </c>
      <c r="L93" s="97"/>
      <c r="M93" s="97"/>
      <c r="N93" s="97"/>
      <c r="O93" s="97"/>
      <c r="P93" s="97"/>
      <c r="Q93" s="97"/>
      <c r="R93" s="97"/>
      <c r="S93" s="97"/>
    </row>
    <row r="94" spans="1:19" ht="12">
      <c r="A94" s="85">
        <f>'[1]zał. nr 2'!$A$81</f>
        <v>926</v>
      </c>
      <c r="B94" s="85"/>
      <c r="C94" s="86" t="s">
        <v>92</v>
      </c>
      <c r="D94" s="87">
        <f>SUM(D95:D96)</f>
        <v>246342</v>
      </c>
      <c r="E94" s="87">
        <f>SUM(E95:E96)</f>
        <v>227892.16</v>
      </c>
      <c r="F94" s="88">
        <v>92.51</v>
      </c>
      <c r="G94" s="88">
        <f>SUM(G95:G96)</f>
        <v>115250.95999999999</v>
      </c>
      <c r="H94" s="87">
        <f>SUM(H95:H96)</f>
        <v>38750.96</v>
      </c>
      <c r="I94" s="87">
        <f>SUM(I95:I96)</f>
        <v>18430.58</v>
      </c>
      <c r="J94" s="98">
        <f>SUM(J95:J96)</f>
        <v>20320.38</v>
      </c>
      <c r="K94" s="98">
        <f>SUM(K95:K96)</f>
        <v>76500</v>
      </c>
      <c r="L94" s="98"/>
      <c r="M94" s="98"/>
      <c r="N94" s="98"/>
      <c r="O94" s="98"/>
      <c r="P94" s="98">
        <f>SUM(P95:P96)</f>
        <v>112641.2</v>
      </c>
      <c r="Q94" s="98">
        <f>SUM(Q95:Q96)</f>
        <v>112641.2</v>
      </c>
      <c r="R94" s="98"/>
      <c r="S94" s="98"/>
    </row>
    <row r="95" spans="1:19" ht="24.75" customHeight="1">
      <c r="A95" s="91"/>
      <c r="B95" s="91">
        <f>'[1]zał. nr 2'!$B$82</f>
        <v>92601</v>
      </c>
      <c r="C95" s="92" t="str">
        <f>'[1]zał. nr 2'!$C$82</f>
        <v>Obiekty sportowe</v>
      </c>
      <c r="D95" s="93">
        <v>154842</v>
      </c>
      <c r="E95" s="93">
        <v>151392.16</v>
      </c>
      <c r="F95" s="94">
        <v>97.77</v>
      </c>
      <c r="G95" s="93">
        <v>38750.96</v>
      </c>
      <c r="H95" s="93">
        <v>38750.96</v>
      </c>
      <c r="I95" s="93">
        <v>18430.58</v>
      </c>
      <c r="J95" s="93">
        <v>20320.38</v>
      </c>
      <c r="K95" s="97"/>
      <c r="L95" s="97"/>
      <c r="M95" s="97"/>
      <c r="N95" s="97"/>
      <c r="O95" s="97"/>
      <c r="P95" s="97">
        <v>112641.2</v>
      </c>
      <c r="Q95" s="97">
        <v>112641.2</v>
      </c>
      <c r="R95" s="97"/>
      <c r="S95" s="97"/>
    </row>
    <row r="96" spans="1:19" ht="24">
      <c r="A96" s="91"/>
      <c r="B96" s="91">
        <f>'[1]zał. nr 2'!$B$83</f>
        <v>92605</v>
      </c>
      <c r="C96" s="92" t="str">
        <f>'[1]zał. nr 2'!$C$83</f>
        <v>Zadania z zakresu kultury fizycznej</v>
      </c>
      <c r="D96" s="93">
        <v>91500</v>
      </c>
      <c r="E96" s="93">
        <v>76500</v>
      </c>
      <c r="F96" s="94">
        <v>83.61</v>
      </c>
      <c r="G96" s="93">
        <v>76500</v>
      </c>
      <c r="H96" s="93"/>
      <c r="I96" s="93"/>
      <c r="J96" s="97"/>
      <c r="K96" s="93">
        <v>76500</v>
      </c>
      <c r="L96" s="97"/>
      <c r="M96" s="97"/>
      <c r="N96" s="97"/>
      <c r="O96" s="97"/>
      <c r="P96" s="97"/>
      <c r="Q96" s="97"/>
      <c r="R96" s="97"/>
      <c r="S96" s="97"/>
    </row>
    <row r="97" spans="1:19" ht="12">
      <c r="A97" s="324" t="s">
        <v>63</v>
      </c>
      <c r="B97" s="325"/>
      <c r="C97" s="326"/>
      <c r="D97" s="87">
        <f>SUM(D10+D14+D16+D18+D24+D26+D28+D31+D38+D41+D45+D47+D49+D58+D62+D73+D76+D83+D90+D94)</f>
        <v>18898020.15</v>
      </c>
      <c r="E97" s="142">
        <f>SUM(E10+E14+E16+E18+E24+E26+E28+E31+E38+E41+E45+E49+E58+E62+E73+E76+E83+E90+E94)</f>
        <v>18260943.29</v>
      </c>
      <c r="F97" s="88">
        <v>96.63</v>
      </c>
      <c r="G97" s="88">
        <f>SUM(G10+G14+G18+G24+G26+G28+G31+G38+G41+G45+G47+G49+G58+G62+G73+G76+G83+G90+G94)</f>
        <v>17685036.99</v>
      </c>
      <c r="H97" s="87">
        <f>SUM(H10+H14+H16+H18+H24+H26+H28+H31+H38+H41+H45+H47+H49+H58+H62+H73++H76+H83+H90+H94)</f>
        <v>10933582.600000001</v>
      </c>
      <c r="I97" s="87">
        <f>SUM(I10+I14+I18+I24+I26+I28+I31+I38+I41+I45+I47+I49+I58+I62+I73+I76+I83+I90+I94)</f>
        <v>6288269.5</v>
      </c>
      <c r="J97" s="98">
        <f>SUM(J10+J14+J18+J24+J26+J28+J31+J38+J41+J45+J47+J49+J58+J62+J73+J76+J83+J90+J94)</f>
        <v>4645313.1</v>
      </c>
      <c r="K97" s="98">
        <f>SUM(K10+K14+K16+K18+K24+K26+K28+K31+K38+K41+K45+K47+K49+K58+K62+K73+K76+K83+K90+K94)</f>
        <v>233971.94</v>
      </c>
      <c r="L97" s="98">
        <f>SUM(L10+L14+L24+L26+L28+L31+L38+L41+L47+L49+L58+L62+L73+L76+L83+L90+L94)</f>
        <v>6328155.140000001</v>
      </c>
      <c r="M97" s="98">
        <f>SUM(M49+M90)</f>
        <v>131573.69</v>
      </c>
      <c r="N97" s="98"/>
      <c r="O97" s="98">
        <f>SUM(O45)</f>
        <v>57753.62</v>
      </c>
      <c r="P97" s="98">
        <f>SUM(P10+P14+P16+P18+P24+P26+P28+P31+P41+P49+P58+P62+P83+P90+P94)</f>
        <v>575906.2999999999</v>
      </c>
      <c r="Q97" s="98">
        <f>SUM(Q10+Q14+Q16+Q18+Q24+Q26+Q28+Q31+Q41+Q49+Q58+Q62+Q83+Q90+Q94)</f>
        <v>575906.2999999999</v>
      </c>
      <c r="R97" s="98">
        <f>SUM(R28+R49+R83)</f>
        <v>9479.34</v>
      </c>
      <c r="S97" s="98"/>
    </row>
    <row r="98" ht="12">
      <c r="M98" s="75" t="s">
        <v>91</v>
      </c>
    </row>
    <row r="101" ht="12">
      <c r="H101" s="96"/>
    </row>
  </sheetData>
  <sheetProtection/>
  <mergeCells count="20">
    <mergeCell ref="S7:S8"/>
    <mergeCell ref="G5:S5"/>
    <mergeCell ref="F5:F8"/>
    <mergeCell ref="E5:E8"/>
    <mergeCell ref="D5:D8"/>
    <mergeCell ref="C5:C8"/>
    <mergeCell ref="L6:L8"/>
    <mergeCell ref="M6:M8"/>
    <mergeCell ref="N6:N8"/>
    <mergeCell ref="O6:O8"/>
    <mergeCell ref="P6:P8"/>
    <mergeCell ref="Q7:Q8"/>
    <mergeCell ref="Q6:S6"/>
    <mergeCell ref="A97:C97"/>
    <mergeCell ref="G6:G8"/>
    <mergeCell ref="B5:B8"/>
    <mergeCell ref="A5:A8"/>
    <mergeCell ref="H6:H8"/>
    <mergeCell ref="I6:J7"/>
    <mergeCell ref="K6:K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96" zoomScaleNormal="96" zoomScalePageLayoutView="0" workbookViewId="0" topLeftCell="A1">
      <selection activeCell="L14" sqref="L14"/>
    </sheetView>
  </sheetViews>
  <sheetFormatPr defaultColWidth="9.140625" defaultRowHeight="12.75"/>
  <cols>
    <col min="1" max="1" width="8.7109375" style="12" customWidth="1"/>
    <col min="2" max="2" width="9.421875" style="12" customWidth="1"/>
    <col min="3" max="3" width="47.421875" style="7" customWidth="1"/>
    <col min="4" max="4" width="12.28125" style="135" customWidth="1"/>
    <col min="5" max="5" width="12.8515625" style="10" customWidth="1"/>
    <col min="6" max="6" width="10.57421875" style="10" customWidth="1"/>
    <col min="7" max="7" width="12.28125" style="0" customWidth="1"/>
    <col min="8" max="8" width="12.00390625" style="0" customWidth="1"/>
    <col min="9" max="9" width="10.421875" style="0" customWidth="1"/>
    <col min="10" max="10" width="12.421875" style="0" customWidth="1"/>
    <col min="11" max="11" width="12.57421875" style="0" customWidth="1"/>
  </cols>
  <sheetData>
    <row r="1" spans="1:8" ht="12.75">
      <c r="A1"/>
      <c r="B1"/>
      <c r="C1" s="12"/>
      <c r="D1" s="13" t="s">
        <v>79</v>
      </c>
      <c r="E1" s="7"/>
      <c r="G1" s="10"/>
      <c r="H1" s="10"/>
    </row>
    <row r="2" spans="1:9" ht="44.25" customHeight="1">
      <c r="A2"/>
      <c r="B2"/>
      <c r="C2" s="341" t="s">
        <v>268</v>
      </c>
      <c r="D2" s="341"/>
      <c r="E2" s="341"/>
      <c r="F2" s="341"/>
      <c r="G2" s="341"/>
      <c r="H2" s="341"/>
      <c r="I2" s="341"/>
    </row>
    <row r="3" spans="1:6" ht="12.75">
      <c r="A3"/>
      <c r="B3"/>
      <c r="C3"/>
      <c r="D3" s="13"/>
      <c r="E3"/>
      <c r="F3"/>
    </row>
    <row r="4" spans="1:6" ht="12.75">
      <c r="A4"/>
      <c r="B4"/>
      <c r="C4"/>
      <c r="D4" s="13"/>
      <c r="E4"/>
      <c r="F4"/>
    </row>
    <row r="5" spans="1:11" ht="12.75">
      <c r="A5" s="313" t="s">
        <v>0</v>
      </c>
      <c r="B5" s="313" t="s">
        <v>9</v>
      </c>
      <c r="C5" s="314" t="s">
        <v>27</v>
      </c>
      <c r="D5" s="342" t="s">
        <v>26</v>
      </c>
      <c r="E5" s="342"/>
      <c r="F5" s="342"/>
      <c r="G5" s="342" t="s">
        <v>47</v>
      </c>
      <c r="H5" s="342"/>
      <c r="I5" s="342"/>
      <c r="J5" s="340" t="s">
        <v>28</v>
      </c>
      <c r="K5" s="340"/>
    </row>
    <row r="6" spans="1:11" ht="25.5">
      <c r="A6" s="313"/>
      <c r="B6" s="313"/>
      <c r="C6" s="314"/>
      <c r="D6" s="134" t="s">
        <v>48</v>
      </c>
      <c r="E6" s="38" t="s">
        <v>41</v>
      </c>
      <c r="F6" s="38" t="s">
        <v>49</v>
      </c>
      <c r="G6" s="38" t="s">
        <v>48</v>
      </c>
      <c r="H6" s="38" t="s">
        <v>41</v>
      </c>
      <c r="I6" s="38" t="s">
        <v>49</v>
      </c>
      <c r="J6" s="34" t="s">
        <v>29</v>
      </c>
      <c r="K6" s="33" t="s">
        <v>30</v>
      </c>
    </row>
    <row r="7" spans="1:11" ht="12.75">
      <c r="A7" s="39">
        <v>1</v>
      </c>
      <c r="B7" s="39">
        <v>2</v>
      </c>
      <c r="C7" s="40">
        <v>3</v>
      </c>
      <c r="D7" s="141">
        <v>4</v>
      </c>
      <c r="E7" s="41">
        <v>5</v>
      </c>
      <c r="F7" s="41">
        <v>6</v>
      </c>
      <c r="G7" s="39">
        <v>7</v>
      </c>
      <c r="H7" s="42">
        <v>8</v>
      </c>
      <c r="I7" s="42">
        <v>9</v>
      </c>
      <c r="J7" s="42">
        <v>10</v>
      </c>
      <c r="K7" s="42">
        <v>11</v>
      </c>
    </row>
    <row r="8" spans="1:11" ht="38.25">
      <c r="A8" s="37" t="s">
        <v>7</v>
      </c>
      <c r="B8" s="37" t="s">
        <v>45</v>
      </c>
      <c r="C8" s="32" t="s">
        <v>50</v>
      </c>
      <c r="D8" s="101">
        <v>79710.57</v>
      </c>
      <c r="E8" s="101">
        <v>79710.57</v>
      </c>
      <c r="F8" s="101">
        <v>100</v>
      </c>
      <c r="G8" s="101">
        <v>79710.57</v>
      </c>
      <c r="H8" s="101">
        <v>79710.57</v>
      </c>
      <c r="I8" s="101">
        <v>100</v>
      </c>
      <c r="J8" s="101">
        <v>79710.57</v>
      </c>
      <c r="K8" s="104"/>
    </row>
    <row r="9" spans="1:11" ht="38.25">
      <c r="A9" s="37">
        <v>750</v>
      </c>
      <c r="B9" s="37">
        <v>75011</v>
      </c>
      <c r="C9" s="36" t="s">
        <v>31</v>
      </c>
      <c r="D9" s="103">
        <v>45806</v>
      </c>
      <c r="E9" s="103">
        <v>45806</v>
      </c>
      <c r="F9" s="103">
        <v>100</v>
      </c>
      <c r="G9" s="103">
        <v>45806</v>
      </c>
      <c r="H9" s="103">
        <v>45806</v>
      </c>
      <c r="I9" s="103">
        <v>100</v>
      </c>
      <c r="J9" s="103">
        <v>45806</v>
      </c>
      <c r="K9" s="105"/>
    </row>
    <row r="10" spans="1:11" ht="12.75">
      <c r="A10" s="37">
        <v>750</v>
      </c>
      <c r="B10" s="37">
        <v>75011</v>
      </c>
      <c r="C10" s="36" t="s">
        <v>281</v>
      </c>
      <c r="D10" s="103">
        <v>500</v>
      </c>
      <c r="E10" s="103">
        <v>500</v>
      </c>
      <c r="F10" s="103">
        <v>100</v>
      </c>
      <c r="G10" s="103">
        <v>500</v>
      </c>
      <c r="H10" s="103">
        <v>500</v>
      </c>
      <c r="I10" s="103">
        <v>100</v>
      </c>
      <c r="J10" s="103">
        <v>500</v>
      </c>
      <c r="K10" s="105"/>
    </row>
    <row r="11" spans="1:11" ht="18.75" customHeight="1">
      <c r="A11" s="37">
        <v>750</v>
      </c>
      <c r="B11" s="37">
        <v>75056</v>
      </c>
      <c r="C11" s="293" t="s">
        <v>266</v>
      </c>
      <c r="D11" s="159">
        <v>25056</v>
      </c>
      <c r="E11" s="103">
        <v>19056</v>
      </c>
      <c r="F11" s="103">
        <v>76.05</v>
      </c>
      <c r="G11" s="294">
        <v>25056</v>
      </c>
      <c r="H11" s="103">
        <v>19056</v>
      </c>
      <c r="I11" s="103">
        <v>76.05</v>
      </c>
      <c r="J11" s="159">
        <v>25056</v>
      </c>
      <c r="K11" s="105"/>
    </row>
    <row r="12" spans="1:11" ht="25.5">
      <c r="A12" s="37">
        <v>750</v>
      </c>
      <c r="B12" s="37">
        <v>75056</v>
      </c>
      <c r="C12" s="293" t="s">
        <v>267</v>
      </c>
      <c r="D12" s="159">
        <v>270</v>
      </c>
      <c r="E12" s="103">
        <v>270</v>
      </c>
      <c r="F12" s="103">
        <v>100</v>
      </c>
      <c r="G12" s="294">
        <v>270</v>
      </c>
      <c r="H12" s="103">
        <v>270</v>
      </c>
      <c r="I12" s="103">
        <v>100</v>
      </c>
      <c r="J12" s="159">
        <v>270</v>
      </c>
      <c r="K12" s="105"/>
    </row>
    <row r="13" spans="1:11" ht="12.75">
      <c r="A13" s="43">
        <v>751</v>
      </c>
      <c r="B13" s="43">
        <v>75101</v>
      </c>
      <c r="C13" s="36" t="s">
        <v>32</v>
      </c>
      <c r="D13" s="101">
        <v>816</v>
      </c>
      <c r="E13" s="101">
        <v>816</v>
      </c>
      <c r="F13" s="101">
        <v>100</v>
      </c>
      <c r="G13" s="101">
        <v>816</v>
      </c>
      <c r="H13" s="101">
        <v>816</v>
      </c>
      <c r="I13" s="101">
        <v>100</v>
      </c>
      <c r="J13" s="101">
        <v>816</v>
      </c>
      <c r="K13" s="104"/>
    </row>
    <row r="14" spans="1:11" ht="25.5">
      <c r="A14" s="43">
        <v>751</v>
      </c>
      <c r="B14" s="43">
        <v>75107</v>
      </c>
      <c r="C14" s="36" t="s">
        <v>222</v>
      </c>
      <c r="D14" s="101">
        <v>48525</v>
      </c>
      <c r="E14" s="101">
        <v>48524.84</v>
      </c>
      <c r="F14" s="101">
        <v>100</v>
      </c>
      <c r="G14" s="101">
        <v>48525</v>
      </c>
      <c r="H14" s="101">
        <v>48524.84</v>
      </c>
      <c r="I14" s="101">
        <v>100</v>
      </c>
      <c r="J14" s="101">
        <v>48524.84</v>
      </c>
      <c r="K14" s="104"/>
    </row>
    <row r="15" spans="1:11" ht="25.5">
      <c r="A15" s="43">
        <v>801</v>
      </c>
      <c r="B15" s="43">
        <v>80153</v>
      </c>
      <c r="C15" s="36" t="s">
        <v>184</v>
      </c>
      <c r="D15" s="101">
        <v>28730</v>
      </c>
      <c r="E15" s="101">
        <v>28392.55</v>
      </c>
      <c r="F15" s="101">
        <v>98.82</v>
      </c>
      <c r="G15" s="101">
        <v>28730</v>
      </c>
      <c r="H15" s="101">
        <v>28392.55</v>
      </c>
      <c r="I15" s="101">
        <v>98.82</v>
      </c>
      <c r="J15" s="101">
        <v>28392.55</v>
      </c>
      <c r="K15" s="104"/>
    </row>
    <row r="16" spans="1:11" s="107" customFormat="1" ht="12.75">
      <c r="A16" s="37">
        <v>852</v>
      </c>
      <c r="B16" s="37">
        <v>85215</v>
      </c>
      <c r="C16" s="36" t="s">
        <v>131</v>
      </c>
      <c r="D16" s="102">
        <v>112</v>
      </c>
      <c r="E16" s="102">
        <v>108.46</v>
      </c>
      <c r="F16" s="102">
        <v>96.84</v>
      </c>
      <c r="G16" s="102">
        <v>112</v>
      </c>
      <c r="H16" s="102">
        <v>108.46</v>
      </c>
      <c r="I16" s="102">
        <v>96.84</v>
      </c>
      <c r="J16" s="102">
        <v>108.46</v>
      </c>
      <c r="K16" s="108"/>
    </row>
    <row r="17" spans="1:11" s="107" customFormat="1" ht="12.75">
      <c r="A17" s="37">
        <v>852</v>
      </c>
      <c r="B17" s="37">
        <v>85219</v>
      </c>
      <c r="C17" s="32" t="s">
        <v>94</v>
      </c>
      <c r="D17" s="102">
        <v>3046</v>
      </c>
      <c r="E17" s="102">
        <v>3045</v>
      </c>
      <c r="F17" s="102">
        <v>99.97</v>
      </c>
      <c r="G17" s="102">
        <v>3046</v>
      </c>
      <c r="H17" s="102">
        <v>3045</v>
      </c>
      <c r="I17" s="102">
        <v>99.97</v>
      </c>
      <c r="J17" s="102">
        <v>3045</v>
      </c>
      <c r="K17" s="108"/>
    </row>
    <row r="18" spans="1:11" s="107" customFormat="1" ht="12.75">
      <c r="A18" s="37">
        <v>855</v>
      </c>
      <c r="B18" s="37">
        <v>85501</v>
      </c>
      <c r="C18" s="241" t="s">
        <v>163</v>
      </c>
      <c r="D18" s="102">
        <v>3969866</v>
      </c>
      <c r="E18" s="102">
        <v>3969865.81</v>
      </c>
      <c r="F18" s="102">
        <v>100</v>
      </c>
      <c r="G18" s="102">
        <v>3969866</v>
      </c>
      <c r="H18" s="102">
        <v>3969865.81</v>
      </c>
      <c r="I18" s="102">
        <v>100</v>
      </c>
      <c r="J18" s="102">
        <v>3969865.81</v>
      </c>
      <c r="K18" s="108"/>
    </row>
    <row r="19" spans="1:11" s="107" customFormat="1" ht="38.25">
      <c r="A19" s="37">
        <v>855</v>
      </c>
      <c r="B19" s="37">
        <v>85502</v>
      </c>
      <c r="C19" s="32" t="s">
        <v>70</v>
      </c>
      <c r="D19" s="102">
        <v>1550752</v>
      </c>
      <c r="E19" s="102">
        <v>1550696.18</v>
      </c>
      <c r="F19" s="102">
        <v>100</v>
      </c>
      <c r="G19" s="102">
        <v>1550752</v>
      </c>
      <c r="H19" s="102">
        <v>1550696.18</v>
      </c>
      <c r="I19" s="102">
        <v>100</v>
      </c>
      <c r="J19" s="102">
        <v>1550696.18</v>
      </c>
      <c r="K19" s="108"/>
    </row>
    <row r="20" spans="1:11" s="107" customFormat="1" ht="12.75">
      <c r="A20" s="37">
        <v>855</v>
      </c>
      <c r="B20" s="37">
        <v>85503</v>
      </c>
      <c r="C20" s="32" t="s">
        <v>132</v>
      </c>
      <c r="D20" s="102">
        <v>118</v>
      </c>
      <c r="E20" s="102">
        <v>95.77</v>
      </c>
      <c r="F20" s="102">
        <v>81.16</v>
      </c>
      <c r="G20" s="102">
        <v>118</v>
      </c>
      <c r="H20" s="102">
        <v>95.77</v>
      </c>
      <c r="I20" s="102">
        <v>81.16</v>
      </c>
      <c r="J20" s="102">
        <v>95.77</v>
      </c>
      <c r="K20" s="108"/>
    </row>
    <row r="21" spans="1:11" s="107" customFormat="1" ht="12.75">
      <c r="A21" s="37">
        <v>855</v>
      </c>
      <c r="B21" s="37">
        <v>85504</v>
      </c>
      <c r="C21" s="32" t="s">
        <v>179</v>
      </c>
      <c r="D21" s="102">
        <v>145410</v>
      </c>
      <c r="E21" s="102">
        <v>145410</v>
      </c>
      <c r="F21" s="102">
        <v>100</v>
      </c>
      <c r="G21" s="102">
        <v>145410</v>
      </c>
      <c r="H21" s="102">
        <v>145410</v>
      </c>
      <c r="I21" s="102">
        <v>100</v>
      </c>
      <c r="J21" s="102">
        <v>145410</v>
      </c>
      <c r="K21" s="108"/>
    </row>
    <row r="22" spans="1:11" s="107" customFormat="1" ht="24">
      <c r="A22" s="37">
        <v>855</v>
      </c>
      <c r="B22" s="37">
        <v>85513</v>
      </c>
      <c r="C22" s="92" t="s">
        <v>185</v>
      </c>
      <c r="D22" s="102">
        <v>7246</v>
      </c>
      <c r="E22" s="102">
        <v>7245</v>
      </c>
      <c r="F22" s="102">
        <v>99.99</v>
      </c>
      <c r="G22" s="102">
        <v>7246</v>
      </c>
      <c r="H22" s="102">
        <v>7245</v>
      </c>
      <c r="I22" s="102">
        <v>99.99</v>
      </c>
      <c r="J22" s="102">
        <v>7245</v>
      </c>
      <c r="K22" s="108"/>
    </row>
    <row r="23" spans="1:11" ht="12.75">
      <c r="A23" s="37"/>
      <c r="B23" s="37"/>
      <c r="C23" s="146" t="s">
        <v>1</v>
      </c>
      <c r="D23" s="143">
        <f>SUM(D8:D22)</f>
        <v>5905963.57</v>
      </c>
      <c r="E23" s="143">
        <f>SUM(E8:E22)</f>
        <v>5899542.18</v>
      </c>
      <c r="F23" s="143">
        <v>99.89</v>
      </c>
      <c r="G23" s="143">
        <f>SUM(G8:G22)</f>
        <v>5905963.57</v>
      </c>
      <c r="H23" s="144">
        <f>SUM(H8:H22)</f>
        <v>5899542.18</v>
      </c>
      <c r="I23" s="143">
        <v>99.89</v>
      </c>
      <c r="J23" s="144">
        <f>SUM(J8:J22)</f>
        <v>5905542.18</v>
      </c>
      <c r="K23" s="145"/>
    </row>
    <row r="24" spans="1:6" ht="12.75">
      <c r="A24"/>
      <c r="B24"/>
      <c r="C24"/>
      <c r="D24" s="13"/>
      <c r="E24"/>
      <c r="F24"/>
    </row>
  </sheetData>
  <sheetProtection/>
  <mergeCells count="7">
    <mergeCell ref="J5:K5"/>
    <mergeCell ref="C2:I2"/>
    <mergeCell ref="A5:A6"/>
    <mergeCell ref="B5:B6"/>
    <mergeCell ref="C5:C6"/>
    <mergeCell ref="D5:F5"/>
    <mergeCell ref="G5:I5"/>
  </mergeCells>
  <printOptions/>
  <pageMargins left="0.75" right="0.75" top="1" bottom="1" header="0.5118055555555555" footer="0.511805555555555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zoomScale="96" zoomScaleNormal="96" zoomScalePageLayoutView="0" workbookViewId="0" topLeftCell="A1">
      <selection activeCell="I10" sqref="I10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.140625" style="0" customWidth="1"/>
    <col min="4" max="4" width="37.00390625" style="0" customWidth="1"/>
    <col min="5" max="5" width="11.57421875" style="13" customWidth="1"/>
    <col min="6" max="6" width="11.57421875" style="0" customWidth="1"/>
    <col min="7" max="7" width="7.8515625" style="195" customWidth="1"/>
  </cols>
  <sheetData>
    <row r="2" ht="24" customHeight="1">
      <c r="E2" s="13" t="s">
        <v>81</v>
      </c>
    </row>
    <row r="3" spans="1:5" ht="51.75" customHeight="1">
      <c r="A3" s="345" t="s">
        <v>269</v>
      </c>
      <c r="B3" s="345"/>
      <c r="C3" s="345"/>
      <c r="D3" s="345"/>
      <c r="E3" s="345"/>
    </row>
    <row r="4" spans="4:5" ht="19.5" customHeight="1">
      <c r="D4" s="9"/>
      <c r="E4" s="14"/>
    </row>
    <row r="5" spans="1:7" ht="19.5" customHeight="1">
      <c r="A5" s="346" t="s">
        <v>33</v>
      </c>
      <c r="B5" s="346" t="s">
        <v>0</v>
      </c>
      <c r="C5" s="346" t="s">
        <v>9</v>
      </c>
      <c r="D5" s="347" t="s">
        <v>34</v>
      </c>
      <c r="E5" s="348" t="s">
        <v>48</v>
      </c>
      <c r="F5" s="343" t="s">
        <v>41</v>
      </c>
      <c r="G5" s="344" t="s">
        <v>76</v>
      </c>
    </row>
    <row r="6" spans="1:7" ht="19.5" customHeight="1">
      <c r="A6" s="346"/>
      <c r="B6" s="346"/>
      <c r="C6" s="346"/>
      <c r="D6" s="347"/>
      <c r="E6" s="348"/>
      <c r="F6" s="343"/>
      <c r="G6" s="344"/>
    </row>
    <row r="7" spans="1:7" ht="19.5" customHeight="1">
      <c r="A7" s="346"/>
      <c r="B7" s="346"/>
      <c r="C7" s="346"/>
      <c r="D7" s="347"/>
      <c r="E7" s="348"/>
      <c r="F7" s="343"/>
      <c r="G7" s="344"/>
    </row>
    <row r="8" spans="1:7" s="255" customFormat="1" ht="11.25">
      <c r="A8" s="252">
        <v>1</v>
      </c>
      <c r="B8" s="252">
        <v>2</v>
      </c>
      <c r="C8" s="252">
        <v>3</v>
      </c>
      <c r="D8" s="252">
        <v>4</v>
      </c>
      <c r="E8" s="251">
        <v>5</v>
      </c>
      <c r="F8" s="253">
        <v>6</v>
      </c>
      <c r="G8" s="254">
        <v>7</v>
      </c>
    </row>
    <row r="9" spans="1:7" s="8" customFormat="1" ht="30" customHeight="1">
      <c r="A9" s="120">
        <v>1</v>
      </c>
      <c r="B9" s="120">
        <v>921</v>
      </c>
      <c r="C9" s="120"/>
      <c r="D9" s="35" t="s">
        <v>17</v>
      </c>
      <c r="E9" s="123">
        <f>SUM(E10:E11)</f>
        <v>142000</v>
      </c>
      <c r="F9" s="114">
        <f>SUM(F10:F11)</f>
        <v>139473.1</v>
      </c>
      <c r="G9" s="124">
        <v>98.22</v>
      </c>
    </row>
    <row r="10" spans="1:7" ht="30" customHeight="1">
      <c r="A10" s="121"/>
      <c r="B10" s="121"/>
      <c r="C10" s="121">
        <v>92109</v>
      </c>
      <c r="D10" s="36" t="s">
        <v>35</v>
      </c>
      <c r="E10" s="122">
        <v>54000</v>
      </c>
      <c r="F10" s="122">
        <v>52292.8</v>
      </c>
      <c r="G10" s="125">
        <v>96.84</v>
      </c>
    </row>
    <row r="11" spans="1:7" ht="30" customHeight="1">
      <c r="A11" s="121"/>
      <c r="B11" s="121"/>
      <c r="C11" s="121">
        <v>92116</v>
      </c>
      <c r="D11" s="36" t="s">
        <v>36</v>
      </c>
      <c r="E11" s="122">
        <v>88000</v>
      </c>
      <c r="F11" s="122">
        <v>87180.3</v>
      </c>
      <c r="G11" s="125">
        <v>99.07</v>
      </c>
    </row>
    <row r="12" spans="1:7" s="9" customFormat="1" ht="30" customHeight="1">
      <c r="A12" s="312" t="s">
        <v>1</v>
      </c>
      <c r="B12" s="312"/>
      <c r="C12" s="312"/>
      <c r="D12" s="312"/>
      <c r="E12" s="238">
        <f>SUM(E9)</f>
        <v>142000</v>
      </c>
      <c r="F12" s="237">
        <f>SUM(F9)</f>
        <v>139473.1</v>
      </c>
      <c r="G12" s="236">
        <v>98.22</v>
      </c>
    </row>
    <row r="14" ht="12.75">
      <c r="A14" s="11"/>
    </row>
  </sheetData>
  <sheetProtection/>
  <mergeCells count="9">
    <mergeCell ref="F5:F7"/>
    <mergeCell ref="G5:G7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="96" zoomScaleNormal="96" zoomScalePageLayoutView="0" workbookViewId="0" topLeftCell="A15">
      <selection activeCell="G23" sqref="G23"/>
    </sheetView>
  </sheetViews>
  <sheetFormatPr defaultColWidth="9.140625" defaultRowHeight="12.75"/>
  <cols>
    <col min="1" max="1" width="5.57421875" style="16" customWidth="1"/>
    <col min="2" max="2" width="6.8515625" style="12" customWidth="1"/>
    <col min="3" max="3" width="7.7109375" style="12" customWidth="1"/>
    <col min="4" max="4" width="50.57421875" style="7" customWidth="1"/>
    <col min="5" max="5" width="15.7109375" style="135" customWidth="1"/>
    <col min="6" max="6" width="14.7109375" style="10" customWidth="1"/>
    <col min="7" max="7" width="15.7109375" style="10" customWidth="1"/>
    <col min="8" max="16384" width="9.140625" style="9" customWidth="1"/>
  </cols>
  <sheetData>
    <row r="1" ht="12.75">
      <c r="E1" s="135" t="s">
        <v>82</v>
      </c>
    </row>
    <row r="2" ht="12.75">
      <c r="E2" s="135" t="s">
        <v>256</v>
      </c>
    </row>
    <row r="4" spans="1:7" s="242" customFormat="1" ht="18">
      <c r="A4" s="353" t="s">
        <v>241</v>
      </c>
      <c r="B4" s="353"/>
      <c r="C4" s="353"/>
      <c r="D4" s="353"/>
      <c r="E4" s="353"/>
      <c r="F4" s="353"/>
      <c r="G4" s="353"/>
    </row>
    <row r="5" spans="1:7" ht="10.5" customHeight="1">
      <c r="A5" s="17"/>
      <c r="B5" s="18"/>
      <c r="C5" s="18"/>
      <c r="D5" s="18"/>
      <c r="E5" s="197"/>
      <c r="F5" s="19"/>
      <c r="G5" s="19"/>
    </row>
    <row r="6" spans="1:7" s="20" customFormat="1" ht="19.5" customHeight="1">
      <c r="A6" s="354" t="s">
        <v>33</v>
      </c>
      <c r="B6" s="346" t="s">
        <v>0</v>
      </c>
      <c r="C6" s="346" t="s">
        <v>37</v>
      </c>
      <c r="D6" s="347" t="s">
        <v>38</v>
      </c>
      <c r="E6" s="348" t="s">
        <v>40</v>
      </c>
      <c r="F6" s="243"/>
      <c r="G6" s="243"/>
    </row>
    <row r="7" spans="1:7" s="20" customFormat="1" ht="19.5" customHeight="1">
      <c r="A7" s="354"/>
      <c r="B7" s="346"/>
      <c r="C7" s="346"/>
      <c r="D7" s="347"/>
      <c r="E7" s="348"/>
      <c r="F7" s="350" t="s">
        <v>41</v>
      </c>
      <c r="G7" s="350" t="s">
        <v>77</v>
      </c>
    </row>
    <row r="8" spans="1:7" s="20" customFormat="1" ht="29.25" customHeight="1">
      <c r="A8" s="354"/>
      <c r="B8" s="346"/>
      <c r="C8" s="346"/>
      <c r="D8" s="347"/>
      <c r="E8" s="348"/>
      <c r="F8" s="350"/>
      <c r="G8" s="352"/>
    </row>
    <row r="9" spans="1:7" s="20" customFormat="1" ht="19.5" customHeight="1">
      <c r="A9" s="354"/>
      <c r="B9" s="346"/>
      <c r="C9" s="346"/>
      <c r="D9" s="347"/>
      <c r="E9" s="348"/>
      <c r="F9" s="350"/>
      <c r="G9" s="244"/>
    </row>
    <row r="10" spans="1:7" s="20" customFormat="1" ht="19.5" customHeight="1">
      <c r="A10" s="354"/>
      <c r="B10" s="346"/>
      <c r="C10" s="346"/>
      <c r="D10" s="347"/>
      <c r="E10" s="348"/>
      <c r="F10" s="351"/>
      <c r="G10" s="245"/>
    </row>
    <row r="11" spans="1:7" s="16" customFormat="1" ht="12.75">
      <c r="A11" s="239">
        <v>1</v>
      </c>
      <c r="B11" s="239">
        <v>2</v>
      </c>
      <c r="C11" s="239">
        <v>3</v>
      </c>
      <c r="D11" s="256">
        <v>5</v>
      </c>
      <c r="E11" s="239">
        <v>6</v>
      </c>
      <c r="F11" s="257">
        <v>7</v>
      </c>
      <c r="G11" s="257">
        <v>8</v>
      </c>
    </row>
    <row r="12" spans="1:7" ht="12.75">
      <c r="A12" s="194">
        <v>1</v>
      </c>
      <c r="B12" s="43" t="s">
        <v>7</v>
      </c>
      <c r="C12" s="43" t="s">
        <v>12</v>
      </c>
      <c r="D12" s="32" t="s">
        <v>234</v>
      </c>
      <c r="E12" s="101">
        <v>6472</v>
      </c>
      <c r="F12" s="196">
        <v>6471.61</v>
      </c>
      <c r="G12" s="101">
        <v>99.99</v>
      </c>
    </row>
    <row r="13" spans="1:7" ht="12.75">
      <c r="A13" s="194">
        <v>2</v>
      </c>
      <c r="B13" s="37">
        <v>600</v>
      </c>
      <c r="C13" s="37">
        <v>60016</v>
      </c>
      <c r="D13" s="32" t="s">
        <v>235</v>
      </c>
      <c r="E13" s="101">
        <v>191492</v>
      </c>
      <c r="F13" s="101">
        <v>191491.06</v>
      </c>
      <c r="G13" s="101">
        <v>100</v>
      </c>
    </row>
    <row r="14" spans="1:7" ht="50.25" customHeight="1">
      <c r="A14" s="194">
        <v>3</v>
      </c>
      <c r="B14" s="37">
        <v>600</v>
      </c>
      <c r="C14" s="37">
        <v>60016</v>
      </c>
      <c r="D14" s="32" t="s">
        <v>236</v>
      </c>
      <c r="E14" s="101">
        <v>16000</v>
      </c>
      <c r="F14" s="101">
        <v>0</v>
      </c>
      <c r="G14" s="101">
        <v>0</v>
      </c>
    </row>
    <row r="15" spans="1:7" ht="50.25" customHeight="1">
      <c r="A15" s="194">
        <v>4</v>
      </c>
      <c r="B15" s="37">
        <v>700</v>
      </c>
      <c r="C15" s="37">
        <v>70005</v>
      </c>
      <c r="D15" s="32" t="s">
        <v>237</v>
      </c>
      <c r="E15" s="101">
        <v>10455</v>
      </c>
      <c r="F15" s="101">
        <v>10455</v>
      </c>
      <c r="G15" s="101">
        <v>100</v>
      </c>
    </row>
    <row r="16" spans="1:7" ht="50.25" customHeight="1">
      <c r="A16" s="194">
        <v>5</v>
      </c>
      <c r="B16" s="37">
        <v>801</v>
      </c>
      <c r="C16" s="37">
        <v>80113</v>
      </c>
      <c r="D16" s="32" t="s">
        <v>238</v>
      </c>
      <c r="E16" s="101">
        <v>88181</v>
      </c>
      <c r="F16" s="101">
        <v>88180.5</v>
      </c>
      <c r="G16" s="101">
        <v>100</v>
      </c>
    </row>
    <row r="17" spans="1:7" ht="50.25" customHeight="1">
      <c r="A17" s="194">
        <v>6</v>
      </c>
      <c r="B17" s="37">
        <v>900</v>
      </c>
      <c r="C17" s="37">
        <v>90002</v>
      </c>
      <c r="D17" s="32" t="s">
        <v>239</v>
      </c>
      <c r="E17" s="101">
        <v>15990</v>
      </c>
      <c r="F17" s="101">
        <v>15990</v>
      </c>
      <c r="G17" s="101">
        <v>100</v>
      </c>
    </row>
    <row r="18" spans="1:7" ht="38.25" customHeight="1">
      <c r="A18" s="194">
        <v>7</v>
      </c>
      <c r="B18" s="37">
        <v>921</v>
      </c>
      <c r="C18" s="37">
        <v>92109</v>
      </c>
      <c r="D18" s="32" t="s">
        <v>190</v>
      </c>
      <c r="E18" s="196">
        <v>80144.62</v>
      </c>
      <c r="F18" s="101">
        <v>80057.59</v>
      </c>
      <c r="G18" s="101">
        <v>99.89</v>
      </c>
    </row>
    <row r="19" spans="1:7" ht="37.5" customHeight="1">
      <c r="A19" s="194">
        <v>8</v>
      </c>
      <c r="B19" s="37">
        <v>921</v>
      </c>
      <c r="C19" s="37">
        <v>92109</v>
      </c>
      <c r="D19" s="32" t="s">
        <v>240</v>
      </c>
      <c r="E19" s="196">
        <v>23000</v>
      </c>
      <c r="F19" s="101">
        <v>22755</v>
      </c>
      <c r="G19" s="101">
        <v>98.93</v>
      </c>
    </row>
    <row r="20" spans="1:7" ht="37.5" customHeight="1">
      <c r="A20" s="194">
        <v>9</v>
      </c>
      <c r="B20" s="37">
        <v>926</v>
      </c>
      <c r="C20" s="37">
        <v>92601</v>
      </c>
      <c r="D20" s="32" t="s">
        <v>257</v>
      </c>
      <c r="E20" s="196">
        <v>112642</v>
      </c>
      <c r="F20" s="101">
        <v>112641.2</v>
      </c>
      <c r="G20" s="101">
        <v>100</v>
      </c>
    </row>
    <row r="21" spans="1:7" ht="22.5" customHeight="1">
      <c r="A21" s="349" t="s">
        <v>1</v>
      </c>
      <c r="B21" s="349"/>
      <c r="C21" s="349"/>
      <c r="D21" s="349"/>
      <c r="E21" s="192">
        <f>SUM(E12:E20)</f>
        <v>544376.62</v>
      </c>
      <c r="F21" s="193">
        <f>SUM(F12:F20)</f>
        <v>528041.96</v>
      </c>
      <c r="G21" s="192">
        <v>97</v>
      </c>
    </row>
    <row r="23" ht="14.25" customHeight="1"/>
    <row r="24" ht="12.75">
      <c r="A24" s="21"/>
    </row>
  </sheetData>
  <sheetProtection/>
  <mergeCells count="9">
    <mergeCell ref="A21:D21"/>
    <mergeCell ref="E6:E10"/>
    <mergeCell ref="F7:F10"/>
    <mergeCell ref="G7:G8"/>
    <mergeCell ref="A4:G4"/>
    <mergeCell ref="A6:A10"/>
    <mergeCell ref="B6:B10"/>
    <mergeCell ref="C6:C10"/>
    <mergeCell ref="D6:D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7.8515625" style="0" customWidth="1"/>
    <col min="4" max="4" width="41.7109375" style="0" customWidth="1"/>
    <col min="5" max="5" width="13.57421875" style="0" customWidth="1"/>
    <col min="6" max="6" width="11.421875" style="0" customWidth="1"/>
  </cols>
  <sheetData>
    <row r="1" spans="2:5" ht="12.75">
      <c r="B1" s="22"/>
      <c r="C1" s="22"/>
      <c r="D1" s="22" t="s">
        <v>90</v>
      </c>
      <c r="E1" s="55"/>
    </row>
    <row r="2" spans="4:5" ht="12.75">
      <c r="D2" s="22" t="s">
        <v>270</v>
      </c>
      <c r="E2" s="55"/>
    </row>
    <row r="3" spans="1:5" ht="33" customHeight="1">
      <c r="A3" s="358" t="s">
        <v>247</v>
      </c>
      <c r="B3" s="358"/>
      <c r="C3" s="358"/>
      <c r="D3" s="358"/>
      <c r="E3" s="358"/>
    </row>
    <row r="4" spans="4:5" ht="12.75">
      <c r="D4" s="126"/>
      <c r="E4" s="15"/>
    </row>
    <row r="5" spans="1:7" ht="12.75">
      <c r="A5" s="346" t="s">
        <v>33</v>
      </c>
      <c r="B5" s="346" t="s">
        <v>0</v>
      </c>
      <c r="C5" s="346" t="s">
        <v>9</v>
      </c>
      <c r="D5" s="347" t="s">
        <v>83</v>
      </c>
      <c r="E5" s="355" t="s">
        <v>48</v>
      </c>
      <c r="F5" s="355" t="s">
        <v>88</v>
      </c>
      <c r="G5" s="355" t="s">
        <v>77</v>
      </c>
    </row>
    <row r="6" spans="1:7" ht="12.75">
      <c r="A6" s="346"/>
      <c r="B6" s="346"/>
      <c r="C6" s="346"/>
      <c r="D6" s="347"/>
      <c r="E6" s="355"/>
      <c r="F6" s="355"/>
      <c r="G6" s="355"/>
    </row>
    <row r="7" spans="1:7" ht="12.75">
      <c r="A7" s="359"/>
      <c r="B7" s="359"/>
      <c r="C7" s="359"/>
      <c r="D7" s="360"/>
      <c r="E7" s="356"/>
      <c r="F7" s="356"/>
      <c r="G7" s="356"/>
    </row>
    <row r="8" spans="1:7" s="262" customFormat="1" ht="11.25">
      <c r="A8" s="258">
        <v>1</v>
      </c>
      <c r="B8" s="258">
        <v>2</v>
      </c>
      <c r="C8" s="258">
        <v>3</v>
      </c>
      <c r="D8" s="259">
        <v>4</v>
      </c>
      <c r="E8" s="260">
        <v>5</v>
      </c>
      <c r="F8" s="261">
        <v>6</v>
      </c>
      <c r="G8" s="261">
        <v>7</v>
      </c>
    </row>
    <row r="9" spans="1:7" s="8" customFormat="1" ht="12.75">
      <c r="A9" s="357" t="s">
        <v>84</v>
      </c>
      <c r="B9" s="357"/>
      <c r="C9" s="357"/>
      <c r="D9" s="218" t="s">
        <v>85</v>
      </c>
      <c r="E9" s="99">
        <f>SUM(E10:E10)</f>
        <v>9479.34</v>
      </c>
      <c r="F9" s="114">
        <f>SUM(F10:F10)</f>
        <v>9479.34</v>
      </c>
      <c r="G9" s="282">
        <v>100</v>
      </c>
    </row>
    <row r="10" spans="1:7" ht="27.75" customHeight="1">
      <c r="A10" s="43">
        <v>1</v>
      </c>
      <c r="B10" s="43">
        <v>710</v>
      </c>
      <c r="C10" s="43">
        <v>71095</v>
      </c>
      <c r="D10" s="217" t="s">
        <v>143</v>
      </c>
      <c r="E10" s="100">
        <v>9479.34</v>
      </c>
      <c r="F10" s="104">
        <v>9479.34</v>
      </c>
      <c r="G10" s="125">
        <v>100</v>
      </c>
    </row>
    <row r="11" spans="1:7" s="8" customFormat="1" ht="12.75">
      <c r="A11" s="357" t="s">
        <v>86</v>
      </c>
      <c r="B11" s="357"/>
      <c r="C11" s="357"/>
      <c r="D11" s="218" t="s">
        <v>27</v>
      </c>
      <c r="E11" s="99">
        <f>SUM(E12:E13)</f>
        <v>101500</v>
      </c>
      <c r="F11" s="114">
        <f>SUM(F12:F13)</f>
        <v>86500</v>
      </c>
      <c r="G11" s="124">
        <v>85.22</v>
      </c>
    </row>
    <row r="12" spans="1:7" ht="45" customHeight="1">
      <c r="A12" s="27">
        <v>1</v>
      </c>
      <c r="B12" s="27">
        <v>926</v>
      </c>
      <c r="C12" s="27">
        <v>92605</v>
      </c>
      <c r="D12" s="240" t="s">
        <v>87</v>
      </c>
      <c r="E12" s="100">
        <v>91500</v>
      </c>
      <c r="F12" s="104">
        <v>76500</v>
      </c>
      <c r="G12" s="125">
        <v>83.61</v>
      </c>
    </row>
    <row r="13" spans="1:7" ht="45" customHeight="1">
      <c r="A13" s="27">
        <v>2</v>
      </c>
      <c r="B13" s="27">
        <v>921</v>
      </c>
      <c r="C13" s="27">
        <v>92120</v>
      </c>
      <c r="D13" s="240" t="s">
        <v>223</v>
      </c>
      <c r="E13" s="100">
        <v>10000</v>
      </c>
      <c r="F13" s="104">
        <v>10000</v>
      </c>
      <c r="G13" s="125">
        <v>100</v>
      </c>
    </row>
    <row r="14" spans="1:7" ht="12.75">
      <c r="A14" s="312" t="s">
        <v>1</v>
      </c>
      <c r="B14" s="312"/>
      <c r="C14" s="312"/>
      <c r="D14" s="312"/>
      <c r="E14" s="160">
        <f>SUM(E9+E11)</f>
        <v>110979.34</v>
      </c>
      <c r="F14" s="114">
        <f>SUM(F9+F11)</f>
        <v>95979.34</v>
      </c>
      <c r="G14" s="124">
        <v>86.48</v>
      </c>
    </row>
    <row r="15" spans="4:5" ht="12.75">
      <c r="D15" s="127"/>
      <c r="E15" s="55"/>
    </row>
    <row r="16" spans="1:5" ht="12.75">
      <c r="A16" s="11"/>
      <c r="D16" s="127"/>
      <c r="E16" s="55"/>
    </row>
  </sheetData>
  <sheetProtection/>
  <mergeCells count="11">
    <mergeCell ref="A3:E3"/>
    <mergeCell ref="A5:A7"/>
    <mergeCell ref="B5:B7"/>
    <mergeCell ref="C5:C7"/>
    <mergeCell ref="D5:D7"/>
    <mergeCell ref="E5:E7"/>
    <mergeCell ref="A9:C9"/>
    <mergeCell ref="A11:C11"/>
    <mergeCell ref="A14:D14"/>
    <mergeCell ref="F5:F7"/>
    <mergeCell ref="G5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7109375" style="9" customWidth="1"/>
    <col min="2" max="2" width="7.140625" style="9" customWidth="1"/>
    <col min="3" max="3" width="37.28125" style="9" customWidth="1"/>
    <col min="4" max="4" width="11.421875" style="10" customWidth="1"/>
    <col min="5" max="5" width="11.7109375" style="10" customWidth="1"/>
    <col min="6" max="6" width="8.140625" style="10" customWidth="1"/>
    <col min="7" max="7" width="10.140625" style="10" customWidth="1"/>
    <col min="8" max="8" width="11.00390625" style="10" customWidth="1"/>
    <col min="9" max="9" width="8.57421875" style="10" customWidth="1"/>
    <col min="10" max="10" width="10.28125" style="0" customWidth="1"/>
    <col min="11" max="11" width="11.140625" style="13" customWidth="1"/>
  </cols>
  <sheetData>
    <row r="1" ht="12.75">
      <c r="C1" s="9" t="s">
        <v>80</v>
      </c>
    </row>
    <row r="2" ht="12.75">
      <c r="C2" s="9" t="s">
        <v>276</v>
      </c>
    </row>
    <row r="3" spans="1:10" ht="48.75" customHeight="1">
      <c r="A3" s="358" t="s">
        <v>103</v>
      </c>
      <c r="B3" s="358"/>
      <c r="C3" s="358"/>
      <c r="D3" s="358"/>
      <c r="E3" s="358"/>
      <c r="F3" s="358"/>
      <c r="G3" s="358"/>
      <c r="H3" s="358"/>
      <c r="I3" s="358"/>
      <c r="J3" s="358"/>
    </row>
    <row r="4" ht="12.75">
      <c r="J4" s="151"/>
    </row>
    <row r="5" spans="1:12" s="12" customFormat="1" ht="20.25" customHeight="1">
      <c r="A5" s="346" t="s">
        <v>0</v>
      </c>
      <c r="B5" s="346" t="s">
        <v>9</v>
      </c>
      <c r="C5" s="346" t="s">
        <v>27</v>
      </c>
      <c r="D5" s="362" t="s">
        <v>105</v>
      </c>
      <c r="E5" s="363"/>
      <c r="F5" s="364"/>
      <c r="G5" s="362" t="s">
        <v>106</v>
      </c>
      <c r="H5" s="363"/>
      <c r="I5" s="364"/>
      <c r="J5" s="355" t="s">
        <v>28</v>
      </c>
      <c r="K5" s="355"/>
      <c r="L5" s="156"/>
    </row>
    <row r="6" spans="1:12" s="12" customFormat="1" ht="48.75" customHeight="1">
      <c r="A6" s="346"/>
      <c r="B6" s="346"/>
      <c r="C6" s="346"/>
      <c r="D6" s="154" t="s">
        <v>48</v>
      </c>
      <c r="E6" s="154" t="s">
        <v>41</v>
      </c>
      <c r="F6" s="154" t="s">
        <v>89</v>
      </c>
      <c r="G6" s="155" t="s">
        <v>48</v>
      </c>
      <c r="H6" s="155" t="s">
        <v>41</v>
      </c>
      <c r="I6" s="155" t="s">
        <v>89</v>
      </c>
      <c r="J6" s="150" t="s">
        <v>29</v>
      </c>
      <c r="K6" s="191" t="s">
        <v>30</v>
      </c>
      <c r="L6" s="156"/>
    </row>
    <row r="7" spans="1:11" s="263" customFormat="1" ht="12" customHeight="1">
      <c r="A7" s="239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39">
        <v>10</v>
      </c>
      <c r="K7" s="239">
        <v>11</v>
      </c>
    </row>
    <row r="8" spans="1:11" s="6" customFormat="1" ht="21.75" customHeight="1">
      <c r="A8" s="152">
        <v>600</v>
      </c>
      <c r="B8" s="152">
        <v>60016</v>
      </c>
      <c r="C8" s="153" t="s">
        <v>242</v>
      </c>
      <c r="D8" s="158">
        <v>87232</v>
      </c>
      <c r="E8" s="158">
        <v>87232</v>
      </c>
      <c r="F8" s="157">
        <v>100</v>
      </c>
      <c r="G8" s="158">
        <v>87232</v>
      </c>
      <c r="H8" s="158">
        <v>87232</v>
      </c>
      <c r="I8" s="157">
        <v>100</v>
      </c>
      <c r="J8" s="159"/>
      <c r="K8" s="159">
        <v>87232</v>
      </c>
    </row>
    <row r="9" spans="1:11" s="6" customFormat="1" ht="38.25">
      <c r="A9" s="152">
        <v>754</v>
      </c>
      <c r="B9" s="152">
        <v>75412</v>
      </c>
      <c r="C9" s="153" t="s">
        <v>243</v>
      </c>
      <c r="D9" s="158">
        <v>1000</v>
      </c>
      <c r="E9" s="158">
        <v>1000</v>
      </c>
      <c r="F9" s="157">
        <v>100</v>
      </c>
      <c r="G9" s="158">
        <v>1000</v>
      </c>
      <c r="H9" s="158">
        <v>1000</v>
      </c>
      <c r="I9" s="157">
        <v>100</v>
      </c>
      <c r="J9" s="159">
        <v>1000</v>
      </c>
      <c r="K9" s="159"/>
    </row>
    <row r="10" spans="1:11" s="6" customFormat="1" ht="34.5" customHeight="1">
      <c r="A10" s="152">
        <v>754</v>
      </c>
      <c r="B10" s="152">
        <v>75412</v>
      </c>
      <c r="C10" s="153" t="s">
        <v>244</v>
      </c>
      <c r="D10" s="158">
        <v>2000</v>
      </c>
      <c r="E10" s="158">
        <v>1999.01</v>
      </c>
      <c r="F10" s="157">
        <v>99.95</v>
      </c>
      <c r="G10" s="158">
        <v>2000</v>
      </c>
      <c r="H10" s="158">
        <v>1999.01</v>
      </c>
      <c r="I10" s="157">
        <v>99.95</v>
      </c>
      <c r="J10" s="159">
        <v>1999.01</v>
      </c>
      <c r="K10" s="159"/>
    </row>
    <row r="11" spans="1:11" s="6" customFormat="1" ht="25.5">
      <c r="A11" s="152">
        <v>754</v>
      </c>
      <c r="B11" s="152">
        <v>75412</v>
      </c>
      <c r="C11" s="153" t="s">
        <v>245</v>
      </c>
      <c r="D11" s="158">
        <v>14000</v>
      </c>
      <c r="E11" s="158">
        <v>13999.99</v>
      </c>
      <c r="F11" s="157">
        <v>100</v>
      </c>
      <c r="G11" s="158">
        <v>14000</v>
      </c>
      <c r="H11" s="158">
        <v>13999.99</v>
      </c>
      <c r="I11" s="157">
        <v>100</v>
      </c>
      <c r="J11" s="159">
        <v>13999.99</v>
      </c>
      <c r="K11" s="159"/>
    </row>
    <row r="12" spans="1:11" ht="21.75" customHeight="1">
      <c r="A12" s="277">
        <v>801</v>
      </c>
      <c r="B12" s="277">
        <v>80101</v>
      </c>
      <c r="C12" s="32" t="s">
        <v>104</v>
      </c>
      <c r="D12" s="278">
        <v>107270.66</v>
      </c>
      <c r="E12" s="278">
        <v>107270.66</v>
      </c>
      <c r="F12" s="279">
        <v>100</v>
      </c>
      <c r="G12" s="278">
        <v>107270.66</v>
      </c>
      <c r="H12" s="278">
        <v>107270.66</v>
      </c>
      <c r="I12" s="279">
        <v>100</v>
      </c>
      <c r="J12" s="278">
        <v>107270.66</v>
      </c>
      <c r="K12" s="101"/>
    </row>
    <row r="13" spans="1:11" ht="25.5">
      <c r="A13" s="277">
        <v>900</v>
      </c>
      <c r="B13" s="277">
        <v>90015</v>
      </c>
      <c r="C13" s="295" t="s">
        <v>271</v>
      </c>
      <c r="D13" s="101">
        <v>5350</v>
      </c>
      <c r="E13" s="278">
        <v>5350</v>
      </c>
      <c r="F13" s="279">
        <v>100</v>
      </c>
      <c r="G13" s="278">
        <v>5350</v>
      </c>
      <c r="H13" s="278">
        <v>5350</v>
      </c>
      <c r="I13" s="279">
        <v>100</v>
      </c>
      <c r="J13" s="278">
        <v>5350</v>
      </c>
      <c r="K13" s="101"/>
    </row>
    <row r="14" spans="1:11" ht="25.5">
      <c r="A14" s="277">
        <v>900</v>
      </c>
      <c r="B14" s="277">
        <v>90015</v>
      </c>
      <c r="C14" s="295" t="s">
        <v>272</v>
      </c>
      <c r="D14" s="101">
        <v>8025</v>
      </c>
      <c r="E14" s="278">
        <v>8025</v>
      </c>
      <c r="F14" s="279">
        <v>100</v>
      </c>
      <c r="G14" s="278">
        <v>8025</v>
      </c>
      <c r="H14" s="278">
        <v>8025</v>
      </c>
      <c r="I14" s="279">
        <v>100</v>
      </c>
      <c r="J14" s="278">
        <v>8025</v>
      </c>
      <c r="K14" s="101"/>
    </row>
    <row r="15" spans="1:11" ht="25.5">
      <c r="A15" s="277">
        <v>900</v>
      </c>
      <c r="B15" s="277">
        <v>90095</v>
      </c>
      <c r="C15" s="295" t="s">
        <v>273</v>
      </c>
      <c r="D15" s="101">
        <v>74350</v>
      </c>
      <c r="E15" s="278">
        <v>72000</v>
      </c>
      <c r="F15" s="279">
        <v>96.84</v>
      </c>
      <c r="G15" s="278">
        <v>74350</v>
      </c>
      <c r="H15" s="278">
        <v>72000</v>
      </c>
      <c r="I15" s="279">
        <v>96.84</v>
      </c>
      <c r="J15" s="278">
        <v>72000</v>
      </c>
      <c r="K15" s="101"/>
    </row>
    <row r="16" spans="1:11" ht="25.5">
      <c r="A16" s="277">
        <v>921</v>
      </c>
      <c r="B16" s="277">
        <v>92109</v>
      </c>
      <c r="C16" s="295" t="s">
        <v>274</v>
      </c>
      <c r="D16" s="101">
        <v>10000</v>
      </c>
      <c r="E16" s="278">
        <v>10000</v>
      </c>
      <c r="F16" s="279">
        <v>100</v>
      </c>
      <c r="G16" s="278">
        <v>10000</v>
      </c>
      <c r="H16" s="278">
        <v>10000</v>
      </c>
      <c r="I16" s="279">
        <v>100</v>
      </c>
      <c r="J16" s="278">
        <v>10000</v>
      </c>
      <c r="K16" s="101"/>
    </row>
    <row r="17" spans="1:11" ht="51">
      <c r="A17" s="277">
        <v>926</v>
      </c>
      <c r="B17" s="277">
        <v>92601</v>
      </c>
      <c r="C17" s="295" t="s">
        <v>275</v>
      </c>
      <c r="D17" s="101">
        <v>77490</v>
      </c>
      <c r="E17" s="278">
        <v>77490</v>
      </c>
      <c r="F17" s="279">
        <v>100</v>
      </c>
      <c r="G17" s="278">
        <v>77490</v>
      </c>
      <c r="H17" s="278">
        <v>77490</v>
      </c>
      <c r="I17" s="279">
        <v>100</v>
      </c>
      <c r="J17" s="278"/>
      <c r="K17" s="101">
        <v>77490</v>
      </c>
    </row>
    <row r="18" spans="1:11" ht="19.5" customHeight="1">
      <c r="A18" s="361" t="s">
        <v>1</v>
      </c>
      <c r="B18" s="361"/>
      <c r="C18" s="361"/>
      <c r="D18" s="160">
        <f>SUM(D8:D17)</f>
        <v>386717.66000000003</v>
      </c>
      <c r="E18" s="160">
        <f>SUM(E8:E17)</f>
        <v>384366.66000000003</v>
      </c>
      <c r="F18" s="280">
        <v>99.39</v>
      </c>
      <c r="G18" s="281">
        <f>SUM(G8:G17)</f>
        <v>386717.66000000003</v>
      </c>
      <c r="H18" s="281">
        <f>SUM(H8:H17)</f>
        <v>384366.66000000003</v>
      </c>
      <c r="I18" s="280">
        <v>99.39</v>
      </c>
      <c r="J18" s="101">
        <f>SUM(J8:J17)</f>
        <v>219644.66</v>
      </c>
      <c r="K18" s="101">
        <f>SUM(K8:K17)</f>
        <v>164722</v>
      </c>
    </row>
  </sheetData>
  <sheetProtection/>
  <mergeCells count="8">
    <mergeCell ref="A18:C18"/>
    <mergeCell ref="A3:J3"/>
    <mergeCell ref="A5:A6"/>
    <mergeCell ref="B5:B6"/>
    <mergeCell ref="C5:C6"/>
    <mergeCell ref="J5:K5"/>
    <mergeCell ref="D5:F5"/>
    <mergeCell ref="G5:I5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7109375" style="9" customWidth="1"/>
    <col min="2" max="2" width="34.28125" style="9" customWidth="1"/>
    <col min="3" max="3" width="7.57421875" style="9" customWidth="1"/>
    <col min="4" max="4" width="13.00390625" style="167" customWidth="1"/>
    <col min="5" max="5" width="15.421875" style="165" customWidth="1"/>
    <col min="6" max="6" width="10.421875" style="77" customWidth="1"/>
    <col min="7" max="16384" width="9.140625" style="9" customWidth="1"/>
  </cols>
  <sheetData>
    <row r="1" spans="1:4" s="164" customFormat="1" ht="12.75" customHeight="1">
      <c r="A1" s="161"/>
      <c r="B1" s="161"/>
      <c r="C1" s="162" t="s">
        <v>130</v>
      </c>
      <c r="D1" s="163"/>
    </row>
    <row r="2" spans="1:4" ht="27" customHeight="1">
      <c r="A2" s="367" t="s">
        <v>277</v>
      </c>
      <c r="B2" s="367"/>
      <c r="C2" s="367"/>
      <c r="D2" s="367"/>
    </row>
    <row r="3" ht="6.75" customHeight="1">
      <c r="A3" s="166"/>
    </row>
    <row r="4" ht="12.75">
      <c r="D4" s="168"/>
    </row>
    <row r="5" spans="1:6" ht="15" customHeight="1">
      <c r="A5" s="346" t="s">
        <v>33</v>
      </c>
      <c r="B5" s="346" t="s">
        <v>83</v>
      </c>
      <c r="C5" s="347" t="s">
        <v>107</v>
      </c>
      <c r="D5" s="368" t="s">
        <v>224</v>
      </c>
      <c r="E5" s="369" t="s">
        <v>41</v>
      </c>
      <c r="F5" s="365" t="s">
        <v>129</v>
      </c>
    </row>
    <row r="6" spans="1:6" ht="15" customHeight="1">
      <c r="A6" s="346"/>
      <c r="B6" s="346"/>
      <c r="C6" s="346"/>
      <c r="D6" s="368"/>
      <c r="E6" s="369"/>
      <c r="F6" s="365"/>
    </row>
    <row r="7" spans="1:6" ht="15.75" customHeight="1">
      <c r="A7" s="346"/>
      <c r="B7" s="346"/>
      <c r="C7" s="346"/>
      <c r="D7" s="368"/>
      <c r="E7" s="369"/>
      <c r="F7" s="365"/>
    </row>
    <row r="8" spans="1:6" s="267" customFormat="1" ht="13.5" customHeight="1">
      <c r="A8" s="264">
        <v>1</v>
      </c>
      <c r="B8" s="264">
        <v>2</v>
      </c>
      <c r="C8" s="264">
        <v>3</v>
      </c>
      <c r="D8" s="265">
        <v>4</v>
      </c>
      <c r="E8" s="266">
        <v>5</v>
      </c>
      <c r="F8" s="266">
        <v>6</v>
      </c>
    </row>
    <row r="9" spans="1:6" s="173" customFormat="1" ht="13.5" customHeight="1">
      <c r="A9" s="169" t="s">
        <v>39</v>
      </c>
      <c r="B9" s="170" t="s">
        <v>108</v>
      </c>
      <c r="C9" s="169"/>
      <c r="D9" s="171">
        <v>20057220.74</v>
      </c>
      <c r="E9" s="172">
        <v>20478490.18</v>
      </c>
      <c r="F9" s="171">
        <v>102.1</v>
      </c>
    </row>
    <row r="10" spans="1:6" ht="15.75" customHeight="1">
      <c r="A10" s="169" t="s">
        <v>109</v>
      </c>
      <c r="B10" s="170" t="s">
        <v>47</v>
      </c>
      <c r="C10" s="169"/>
      <c r="D10" s="174">
        <v>18898020.15</v>
      </c>
      <c r="E10" s="175">
        <v>18260943.29</v>
      </c>
      <c r="F10" s="174">
        <v>96.63</v>
      </c>
    </row>
    <row r="11" spans="1:6" ht="14.25" customHeight="1">
      <c r="A11" s="169" t="s">
        <v>110</v>
      </c>
      <c r="B11" s="170" t="s">
        <v>111</v>
      </c>
      <c r="C11" s="176"/>
      <c r="D11" s="174">
        <v>1159200.59</v>
      </c>
      <c r="E11" s="175">
        <v>2217546.89</v>
      </c>
      <c r="F11" s="174"/>
    </row>
    <row r="12" spans="1:7" ht="18.75" customHeight="1">
      <c r="A12" s="366" t="s">
        <v>112</v>
      </c>
      <c r="B12" s="366"/>
      <c r="C12" s="176"/>
      <c r="D12" s="174">
        <v>75799.41</v>
      </c>
      <c r="E12" s="175">
        <v>75799.41</v>
      </c>
      <c r="F12" s="174">
        <v>100</v>
      </c>
      <c r="G12" s="177"/>
    </row>
    <row r="13" spans="1:7" ht="21.75" customHeight="1">
      <c r="A13" s="169" t="s">
        <v>39</v>
      </c>
      <c r="B13" s="178" t="s">
        <v>113</v>
      </c>
      <c r="C13" s="169" t="s">
        <v>114</v>
      </c>
      <c r="D13" s="174"/>
      <c r="E13" s="175"/>
      <c r="F13" s="174"/>
      <c r="G13"/>
    </row>
    <row r="14" spans="1:7" ht="18.75" customHeight="1">
      <c r="A14" s="179" t="s">
        <v>109</v>
      </c>
      <c r="B14" s="176" t="s">
        <v>115</v>
      </c>
      <c r="C14" s="169" t="s">
        <v>114</v>
      </c>
      <c r="D14" s="174"/>
      <c r="E14" s="175"/>
      <c r="F14" s="174"/>
      <c r="G14"/>
    </row>
    <row r="15" spans="1:7" ht="96">
      <c r="A15" s="169" t="s">
        <v>110</v>
      </c>
      <c r="B15" s="180" t="s">
        <v>225</v>
      </c>
      <c r="C15" s="169">
        <v>905</v>
      </c>
      <c r="D15" s="174">
        <v>7861.31</v>
      </c>
      <c r="E15" s="175">
        <v>7861.31</v>
      </c>
      <c r="F15" s="174">
        <v>100</v>
      </c>
      <c r="G15" s="177"/>
    </row>
    <row r="16" spans="1:7" ht="60">
      <c r="A16" s="179" t="s">
        <v>116</v>
      </c>
      <c r="B16" s="291" t="s">
        <v>226</v>
      </c>
      <c r="C16" s="169">
        <v>906</v>
      </c>
      <c r="D16" s="174">
        <v>29637.44</v>
      </c>
      <c r="E16" s="175">
        <v>29637.44</v>
      </c>
      <c r="F16" s="174">
        <v>100</v>
      </c>
      <c r="G16"/>
    </row>
    <row r="17" spans="1:7" ht="15" customHeight="1">
      <c r="A17" s="169" t="s">
        <v>118</v>
      </c>
      <c r="B17" s="181" t="s">
        <v>119</v>
      </c>
      <c r="C17" s="169" t="s">
        <v>120</v>
      </c>
      <c r="D17" s="174">
        <v>38300.66</v>
      </c>
      <c r="E17" s="175">
        <v>38300.66</v>
      </c>
      <c r="F17" s="174">
        <v>100</v>
      </c>
      <c r="G17" s="182"/>
    </row>
    <row r="18" spans="1:7" ht="18.75" customHeight="1">
      <c r="A18" s="366" t="s">
        <v>121</v>
      </c>
      <c r="B18" s="366"/>
      <c r="C18" s="169"/>
      <c r="D18" s="174">
        <f>SUM(D19:D23)</f>
        <v>1235000</v>
      </c>
      <c r="E18" s="175">
        <f>SUM(E19:E23)</f>
        <v>1235000</v>
      </c>
      <c r="F18" s="174">
        <v>100</v>
      </c>
      <c r="G18"/>
    </row>
    <row r="19" spans="1:7" ht="16.5" customHeight="1">
      <c r="A19" s="169" t="s">
        <v>39</v>
      </c>
      <c r="B19" s="176" t="s">
        <v>122</v>
      </c>
      <c r="C19" s="169" t="s">
        <v>123</v>
      </c>
      <c r="D19" s="174">
        <v>645000</v>
      </c>
      <c r="E19" s="175">
        <v>645000</v>
      </c>
      <c r="F19" s="174">
        <v>100</v>
      </c>
      <c r="G19"/>
    </row>
    <row r="20" spans="1:7" ht="15">
      <c r="A20" s="179" t="s">
        <v>109</v>
      </c>
      <c r="B20" s="183" t="s">
        <v>124</v>
      </c>
      <c r="C20" s="179" t="s">
        <v>123</v>
      </c>
      <c r="D20" s="174">
        <v>90000</v>
      </c>
      <c r="E20" s="175">
        <v>90000</v>
      </c>
      <c r="F20" s="174">
        <v>100</v>
      </c>
      <c r="G20" s="184"/>
    </row>
    <row r="21" spans="1:7" ht="48">
      <c r="A21" s="169" t="s">
        <v>110</v>
      </c>
      <c r="B21" s="185" t="s">
        <v>125</v>
      </c>
      <c r="C21" s="169" t="s">
        <v>126</v>
      </c>
      <c r="D21" s="174"/>
      <c r="E21" s="175"/>
      <c r="F21" s="174"/>
      <c r="G21"/>
    </row>
    <row r="22" spans="1:7" ht="14.25" customHeight="1">
      <c r="A22" s="179" t="s">
        <v>116</v>
      </c>
      <c r="B22" s="183" t="s">
        <v>278</v>
      </c>
      <c r="C22" s="179" t="s">
        <v>127</v>
      </c>
      <c r="D22" s="174"/>
      <c r="E22" s="175"/>
      <c r="F22" s="174"/>
      <c r="G22" s="186"/>
    </row>
    <row r="23" spans="1:7" ht="15.75" customHeight="1">
      <c r="A23" s="169" t="s">
        <v>117</v>
      </c>
      <c r="B23" s="176" t="s">
        <v>279</v>
      </c>
      <c r="C23" s="169" t="s">
        <v>128</v>
      </c>
      <c r="D23" s="174">
        <v>500000</v>
      </c>
      <c r="E23" s="175">
        <v>500000</v>
      </c>
      <c r="F23" s="174">
        <v>100</v>
      </c>
      <c r="G23"/>
    </row>
    <row r="24" spans="1:7" ht="12.75">
      <c r="A24" s="106"/>
      <c r="B24" s="187"/>
      <c r="C24" s="188"/>
      <c r="G24"/>
    </row>
    <row r="25" ht="12.75">
      <c r="G25"/>
    </row>
    <row r="26" ht="15">
      <c r="G26" s="184"/>
    </row>
    <row r="27" ht="12.75">
      <c r="G27"/>
    </row>
    <row r="28" ht="15">
      <c r="G28" s="184"/>
    </row>
    <row r="29" ht="12.75">
      <c r="G29"/>
    </row>
    <row r="30" ht="12.75">
      <c r="G30"/>
    </row>
    <row r="31" ht="15">
      <c r="G31" s="184"/>
    </row>
    <row r="32" ht="12.75">
      <c r="G32"/>
    </row>
    <row r="33" ht="15">
      <c r="G33" s="184"/>
    </row>
    <row r="34" ht="12.75">
      <c r="G34"/>
    </row>
    <row r="35" ht="12.75">
      <c r="G35"/>
    </row>
    <row r="36" ht="15">
      <c r="G36" s="184"/>
    </row>
    <row r="37" ht="12.75">
      <c r="G37"/>
    </row>
    <row r="38" ht="15">
      <c r="G38" s="184"/>
    </row>
    <row r="39" ht="12.75">
      <c r="G39"/>
    </row>
    <row r="40" ht="15">
      <c r="G40" s="184"/>
    </row>
    <row r="41" ht="12.75">
      <c r="G41"/>
    </row>
    <row r="42" ht="15">
      <c r="G42" s="184"/>
    </row>
    <row r="43" ht="12.75">
      <c r="G43"/>
    </row>
    <row r="44" ht="12.75">
      <c r="G44"/>
    </row>
    <row r="45" ht="15">
      <c r="G45" s="184"/>
    </row>
    <row r="46" ht="12.75">
      <c r="G46"/>
    </row>
    <row r="47" ht="15">
      <c r="G47" s="184"/>
    </row>
    <row r="48" ht="12.75">
      <c r="G48"/>
    </row>
    <row r="49" ht="15">
      <c r="G49" s="184"/>
    </row>
    <row r="50" ht="12.75">
      <c r="G50"/>
    </row>
    <row r="51" ht="12.75">
      <c r="G51"/>
    </row>
    <row r="52" ht="15">
      <c r="G52" s="184"/>
    </row>
    <row r="53" ht="12.75">
      <c r="G53"/>
    </row>
    <row r="54" ht="15">
      <c r="G54" s="184"/>
    </row>
    <row r="55" ht="12.75">
      <c r="G55"/>
    </row>
    <row r="56" ht="15">
      <c r="G56" s="184"/>
    </row>
    <row r="57" ht="12.75">
      <c r="G57"/>
    </row>
    <row r="58" ht="12.75">
      <c r="G58"/>
    </row>
    <row r="59" ht="15">
      <c r="G59" s="184"/>
    </row>
    <row r="60" ht="12.75">
      <c r="G60"/>
    </row>
    <row r="61" ht="15">
      <c r="G61" s="184"/>
    </row>
    <row r="62" ht="12.75">
      <c r="G62"/>
    </row>
    <row r="63" ht="15">
      <c r="G63" s="184"/>
    </row>
    <row r="64" ht="12.75">
      <c r="G64"/>
    </row>
    <row r="65" ht="15">
      <c r="G65" s="184"/>
    </row>
    <row r="66" ht="12.75">
      <c r="G66"/>
    </row>
    <row r="67" ht="12.75">
      <c r="G67"/>
    </row>
    <row r="68" ht="15">
      <c r="G68" s="184"/>
    </row>
    <row r="69" ht="12.75">
      <c r="G69"/>
    </row>
    <row r="70" ht="14.25">
      <c r="G70" s="189"/>
    </row>
    <row r="71" ht="12.75">
      <c r="G71"/>
    </row>
    <row r="72" ht="15">
      <c r="G72" s="184"/>
    </row>
    <row r="73" ht="12.75">
      <c r="G73"/>
    </row>
    <row r="74" ht="14.25">
      <c r="G74" s="189"/>
    </row>
    <row r="75" ht="12.75">
      <c r="G75"/>
    </row>
    <row r="76" ht="15">
      <c r="G76" s="184"/>
    </row>
    <row r="77" ht="12.75">
      <c r="G77"/>
    </row>
    <row r="78" ht="15">
      <c r="G78" s="184"/>
    </row>
    <row r="79" ht="12.75">
      <c r="G79"/>
    </row>
  </sheetData>
  <sheetProtection/>
  <mergeCells count="9">
    <mergeCell ref="F5:F7"/>
    <mergeCell ref="A12:B12"/>
    <mergeCell ref="A18:B18"/>
    <mergeCell ref="A2:D2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Szymkowiak</cp:lastModifiedBy>
  <cp:lastPrinted>2021-03-15T08:04:12Z</cp:lastPrinted>
  <dcterms:modified xsi:type="dcterms:W3CDTF">2021-03-15T08:04:41Z</dcterms:modified>
  <cp:category/>
  <cp:version/>
  <cp:contentType/>
  <cp:contentStatus/>
</cp:coreProperties>
</file>