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0"/>
  </bookViews>
  <sheets>
    <sheet name="tab. nr 10" sheetId="1" r:id="rId1"/>
    <sheet name="tab. nr 1" sheetId="2" r:id="rId2"/>
    <sheet name="tab. nr 3" sheetId="3" r:id="rId3"/>
    <sheet name="tab. nr 2" sheetId="4" r:id="rId4"/>
    <sheet name="tab. nr 5" sheetId="5" r:id="rId5"/>
    <sheet name="tab. nr 6" sheetId="6" r:id="rId6"/>
    <sheet name="tab. nr 7" sheetId="7" r:id="rId7"/>
    <sheet name="tab. nr 4" sheetId="8" r:id="rId8"/>
    <sheet name="tab. nr 8" sheetId="9" r:id="rId9"/>
    <sheet name="tab. nr 9" sheetId="10" r:id="rId10"/>
  </sheets>
  <externalReferences>
    <externalReference r:id="rId13"/>
  </externalReferences>
  <definedNames>
    <definedName name="_xlnm.Print_Area" localSheetId="3">'tab. nr 2'!$A$1:$S$101</definedName>
  </definedNames>
  <calcPr fullCalcOnLoad="1"/>
</workbook>
</file>

<file path=xl/sharedStrings.xml><?xml version="1.0" encoding="utf-8"?>
<sst xmlns="http://schemas.openxmlformats.org/spreadsheetml/2006/main" count="457" uniqueCount="318">
  <si>
    <t>Dział</t>
  </si>
  <si>
    <t>Ogółem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</si>
  <si>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</si>
  <si>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</si>
  <si>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</si>
  <si>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</si>
  <si>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</si>
  <si>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</si>
  <si>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Wpływy z usług</t>
  </si>
  <si>
    <t>Rozdział</t>
  </si>
  <si>
    <t>Rolnictwo i łowiectwo</t>
  </si>
  <si>
    <t>O1010</t>
  </si>
  <si>
    <t>Transport i łączność</t>
  </si>
  <si>
    <t>Gospodarka mieszkaniowa</t>
  </si>
  <si>
    <t>Administracja publiczna</t>
  </si>
  <si>
    <t>Kultura i ochrona dziedzictwa narodowego</t>
  </si>
  <si>
    <t>Dotacje</t>
  </si>
  <si>
    <t>Nazwa zadania</t>
  </si>
  <si>
    <t>z tego:</t>
  </si>
  <si>
    <t>wydatki bieżące</t>
  </si>
  <si>
    <t>wydatki majątkowe</t>
  </si>
  <si>
    <t>Utrzymanie pracowników zajmującymi się sprawami z zakresu USC, Obrony Cywilnej i działalności gospodarczej</t>
  </si>
  <si>
    <t>Aktualizacja spisów wyborców</t>
  </si>
  <si>
    <t>Lp.</t>
  </si>
  <si>
    <t>Nazwa instytucji</t>
  </si>
  <si>
    <t>Gminny Ośrodek Kultury w Nowym Duninowie z siedzibą w Soczewce</t>
  </si>
  <si>
    <t>Gminna Biblioteka Publiczna w  Nowym Duninowie</t>
  </si>
  <si>
    <t>Rozdz.</t>
  </si>
  <si>
    <t>Nazwa zadania inwestycyjnego (w tym w ramach funduszu sołeckiego)</t>
  </si>
  <si>
    <t>1.</t>
  </si>
  <si>
    <t>Plan po zmianach</t>
  </si>
  <si>
    <t>Wykonanie</t>
  </si>
  <si>
    <t>% Wyk</t>
  </si>
  <si>
    <t>Wytwarzanie i zaopatrywanie w energie elektryczną, gaz i wodę</t>
  </si>
  <si>
    <t>Źródło dochodu</t>
  </si>
  <si>
    <t>O1095</t>
  </si>
  <si>
    <t>Wydatki</t>
  </si>
  <si>
    <t>Plan</t>
  </si>
  <si>
    <t xml:space="preserve">% Wyk. </t>
  </si>
  <si>
    <t>Zwrot podatku akcyzowego zawartego w cenie oleju napedowego wykorzystywanego do produkcji rolnej przez producentów rolnych</t>
  </si>
  <si>
    <t>Wpływy z różnych dochodów</t>
  </si>
  <si>
    <t>Wpływy z opłaty skarbowej</t>
  </si>
  <si>
    <t>Wpływy z opłaty targowej</t>
  </si>
  <si>
    <t>Wpływy z innych lokalnych opłat pobieranych przez jst na podstawie odrębnych ustaw</t>
  </si>
  <si>
    <t>Subwencje ogólne z budżetu państwa</t>
  </si>
  <si>
    <t>Dochody jst związane  z realizacją zadań z zakresu administracji rządowej oraz innych zadań zleconych ustawami</t>
  </si>
  <si>
    <t>Różne rozliczenia</t>
  </si>
  <si>
    <t>Pomoc społeczna</t>
  </si>
  <si>
    <t>Edukacyjna opieka wychowawcza</t>
  </si>
  <si>
    <t>Gospodarka komunalna i ochrona środowiska</t>
  </si>
  <si>
    <t>Urzędy naczelnych organów władzy</t>
  </si>
  <si>
    <t>Dochody od osób prawnych</t>
  </si>
  <si>
    <t>Oświata i wychowanie</t>
  </si>
  <si>
    <t>kultura fizyczna i sport</t>
  </si>
  <si>
    <t>`</t>
  </si>
  <si>
    <t>Realizacja świadczeń rodzinnych, świadczeń z funduszu alimentacyjnego i składek na ubezpieczenie emerytalne i rentowe z ubezpieczrnia społecznego</t>
  </si>
  <si>
    <t>Dochody bieżące ogółem</t>
  </si>
  <si>
    <t>Dochody majątkowe ogółem</t>
  </si>
  <si>
    <t>Wpływy z różnych opłat</t>
  </si>
  <si>
    <t xml:space="preserve"> Tabela nr 1</t>
  </si>
  <si>
    <t>Dochody razem</t>
  </si>
  <si>
    <t>%  Wyk</t>
  </si>
  <si>
    <t>% wyk</t>
  </si>
  <si>
    <t>Tabela nr 3</t>
  </si>
  <si>
    <t>Tabela nr 4</t>
  </si>
  <si>
    <t>Tabela nr 5</t>
  </si>
  <si>
    <t>Tabela nr 6</t>
  </si>
  <si>
    <t>Treść</t>
  </si>
  <si>
    <t>Jednostki sektora finansów publicznych</t>
  </si>
  <si>
    <t>Nazwa jednostki</t>
  </si>
  <si>
    <t>Urząd Miasta Płock</t>
  </si>
  <si>
    <t>Jednostki spoza sektora finansów publicznych</t>
  </si>
  <si>
    <t>Zadania z zakresu kultury fizycznej i sportu realizowane przez podmioty wyłonione w drodze konkursu</t>
  </si>
  <si>
    <t>Wykon.</t>
  </si>
  <si>
    <t>% wyk.</t>
  </si>
  <si>
    <t>Tabela nr 7</t>
  </si>
  <si>
    <t>Sprawowanie opieki</t>
  </si>
  <si>
    <t>Dochody i wydatki związane z realizacją zadań realizowanych w drodze umów lub porozumień między jednostkami samorządu terytorialnego</t>
  </si>
  <si>
    <t>Partycypacja w zatrudnieniu Prezesa ZNP</t>
  </si>
  <si>
    <t>Dotacje ogółem</t>
  </si>
  <si>
    <t>Wydatki ogółem</t>
  </si>
  <si>
    <t>Klasyfikacja
§</t>
  </si>
  <si>
    <t>Dochody</t>
  </si>
  <si>
    <t>2.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</si>
  <si>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</si>
  <si>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</si>
  <si>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</si>
  <si>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</si>
  <si>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</si>
  <si>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</si>
  <si>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</si>
  <si>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</si>
  <si>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</si>
  <si>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</si>
  <si>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</si>
  <si>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</si>
  <si>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</si>
  <si>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</si>
  <si>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</si>
  <si>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</si>
  <si>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</si>
  <si>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</si>
  <si>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</si>
  <si>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</si>
  <si>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</si>
  <si>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</si>
  <si>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</si>
  <si>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</si>
  <si>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</si>
  <si>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</si>
  <si>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</si>
  <si>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</si>
  <si>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</si>
  <si>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</si>
  <si>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</si>
  <si>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</si>
  <si>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</si>
  <si>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</si>
  <si>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</si>
  <si>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</si>
  <si>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</si>
  <si>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% Wykonania</t>
  </si>
  <si>
    <t>Tabela nr 8</t>
  </si>
  <si>
    <t>Dodatek energetyczny</t>
  </si>
  <si>
    <t>Wspieranie rodzin wielodzietnych</t>
  </si>
  <si>
    <t>Dotacja celowa otrzymana z tytułu pomocy finansowej udzielonej miedzy jst na dofinansowanie własnych zadań bieżących</t>
  </si>
  <si>
    <t>Program - nazwa zadania</t>
  </si>
  <si>
    <t>Zmiana (-)</t>
  </si>
  <si>
    <t>Zmiana (+)</t>
  </si>
  <si>
    <t>Plan wydatków bieżących</t>
  </si>
  <si>
    <t>Plan wydatków majątkowych</t>
  </si>
  <si>
    <t>Budżet UE</t>
  </si>
  <si>
    <t>Dotacja Budżet Państwa</t>
  </si>
  <si>
    <t>Środki wlasne</t>
  </si>
  <si>
    <t>Urząd Marszałkowski Województwa Mazowieckiego</t>
  </si>
  <si>
    <t xml:space="preserve">                                                                                 </t>
  </si>
  <si>
    <t>Nazwa sołectwa lub innej jednostki pomocniczej</t>
  </si>
  <si>
    <t>Nazwa zadania, przedsięwzięcia</t>
  </si>
  <si>
    <t>w tym</t>
  </si>
  <si>
    <t>Brwilno</t>
  </si>
  <si>
    <t>Brwilno Dolne - Soczewka</t>
  </si>
  <si>
    <t>Duży Duninów</t>
  </si>
  <si>
    <t>Lipianki</t>
  </si>
  <si>
    <t>Dzierzązna</t>
  </si>
  <si>
    <t>Karolewo - Nowa Wieś</t>
  </si>
  <si>
    <t xml:space="preserve">Nowy Duninów </t>
  </si>
  <si>
    <t>Popłacin</t>
  </si>
  <si>
    <t>Stary Duninów</t>
  </si>
  <si>
    <t>Jezewo - Trzcianno</t>
  </si>
  <si>
    <t>Wola Brwileńska</t>
  </si>
  <si>
    <t>Wpływy z opłat z tytułu uzytkowania wieczystego nieruchomości</t>
  </si>
  <si>
    <t>Wpływy z opłaty produktowej</t>
  </si>
  <si>
    <t>Świadczenia wychowawcze - rodzina 500 plus</t>
  </si>
  <si>
    <t xml:space="preserve">                                                                                        </t>
  </si>
  <si>
    <t>Środoń Brzezinna Góra</t>
  </si>
  <si>
    <t>% wykonania</t>
  </si>
  <si>
    <t>Tabela nr 9 wykonanie wydatków</t>
  </si>
  <si>
    <t>Wpływy z rozliczeń z lat ubiegłych</t>
  </si>
  <si>
    <t>Wpływy z tytułu kosztów egzekucyjnych, opłaty komorniczej i kosztów upomnień</t>
  </si>
  <si>
    <t>Rodzina</t>
  </si>
  <si>
    <t>Regionalne partnerstwo samorządów Mazowsza dla aktywności społeczeństwa informacyjnego w zakresie e-administracji i geoinformacji</t>
  </si>
  <si>
    <t>Kształcimy kompetencje i eksperymentujemy - podnoszenie jakości edukacji w Gminie Nowy Duninów</t>
  </si>
  <si>
    <t>Dotacja celowa otrzymana z tytułu pomocy finansowej udzielonej miedzy jednostkami samorządu terytorialnego na dofinansowanie własnych zadań inwestycyjnych i zakupów inwestycyjnych</t>
  </si>
  <si>
    <t>Wpływy z tytułu odpłatnego nabycia prawa własności oraz prawa użytkowania wieczystego nieruchomości</t>
  </si>
  <si>
    <t>Progeam dobry start</t>
  </si>
  <si>
    <t>Remont drogi gminnej w m. Popłacin</t>
  </si>
  <si>
    <t xml:space="preserve">Remont drogi gminnej w miejscowości Trzcianno </t>
  </si>
  <si>
    <t>Wyposażenie szkół w podręczniki oraz materiały edukacyjne</t>
  </si>
  <si>
    <t xml:space="preserve">Składki na ubezpieczenie zdrowotne opłacane za osoby pobierające niektóre  świadczenia rodzinne </t>
  </si>
  <si>
    <t xml:space="preserve">Wpływy z różnych dochodów </t>
  </si>
  <si>
    <t>Wpływy z tytułu przekształcenia prawa użytkowania wieczystego przysługujace osobom fizycznym w prawo własności</t>
  </si>
  <si>
    <t>Wpływy ze sprzedaży składników majątkowych</t>
  </si>
  <si>
    <t>Wpływy z tytułu kar i odszkodowań</t>
  </si>
  <si>
    <t>Przeprowadzenie wyborów do Parlamentu Europejskiego</t>
  </si>
  <si>
    <t>Rozbudowa sieci wodociągowych</t>
  </si>
  <si>
    <t>Budowa drogi gminnej w m. Karolewo Etap IV</t>
  </si>
  <si>
    <t>Zagospodarowanie terenu plaży w m. Soczewka - Etap II</t>
  </si>
  <si>
    <t>Zakup samochodu osobowego dla Urzędu Gminy</t>
  </si>
  <si>
    <t>Adaptacja pomieszczeń w Szkole Podstawowej w Soczewce na potrzeby utworzenia Klubu Seniora+</t>
  </si>
  <si>
    <t>Rozbudowa oświetlenia ulicznego przy drodze krajowej w m. Nowa Wieś  Etap II  (fundusz sołecki)</t>
  </si>
  <si>
    <t>Zagospodarowanie terenu wypoczynku i rekreacji w m. Nowy Duninów</t>
  </si>
  <si>
    <t>Zakup i montaż stolarki okiennej i drzwiowej w budynku świetlicy wiejskiej w m, Wola Brwileńska</t>
  </si>
  <si>
    <t xml:space="preserve">Budowa pumptracka przy Szkole Podstawowej w Nowym Duninowie </t>
  </si>
  <si>
    <t>Budowa świetlicy wiejskiej w m. Wola Brwileńska</t>
  </si>
  <si>
    <t>Zakup i wymiana gabloty informacyjnej dla sołectwa Brwilno Dolne - Soczewka</t>
  </si>
  <si>
    <t>Remont drogi gminnej ul. Orzechowa Brwilno Dolne</t>
  </si>
  <si>
    <t>Remont świelicy wiejskiej w miejscowości Lipianki (własność gminy)</t>
  </si>
  <si>
    <t>Zakup wyposazenia do świetlicy wiejskiej w miejscowości Lipianki (stoły, krzesła, regały)</t>
  </si>
  <si>
    <t>Zakup wyposazenia do świetlicy wiejskiej w miejscowości Lipianki sprzęt AGD i akcesoria</t>
  </si>
  <si>
    <t>Remont drogi gminnej w miejscowości Karolewo</t>
  </si>
  <si>
    <t>Rozbudowa oświetlenia ulicznego przy drodze krajowej w miejscowości  Nowa Wieś - Etap II</t>
  </si>
  <si>
    <t>Remint drogi gminnej ul. Parcelowa w Nowym Duninowie</t>
  </si>
  <si>
    <t xml:space="preserve">Remont drogi gminnej w miejscowości  Środoń </t>
  </si>
  <si>
    <t>Remont drogi gminnej w miejscowości Brwilno</t>
  </si>
  <si>
    <t>Remont drogi gminnej w miejscowości  Dzierzązna</t>
  </si>
  <si>
    <t>Budowa drogi gminnej w m. Karolewo - Etap IV</t>
  </si>
  <si>
    <t>Zakup wyposażenia promocyjno-wystawowego</t>
  </si>
  <si>
    <t>Wyposażenie świetlicy wiejskiej w m. Dzierzązna</t>
  </si>
  <si>
    <t>Remont świetlicy wiejskiej w m. Lipianki</t>
  </si>
  <si>
    <t>Zakup i montaż stolarki okiennej i drzwiowej w budynku świetlicy wiejskiej w m. Wola Brwileńska</t>
  </si>
  <si>
    <t>Budowa pumptracka przy Szkole Podstawowej w Nowym Duninowie</t>
  </si>
  <si>
    <t>Aktywna ochrona jerzyków i jaskółek na terenie Gminy Nowy Duninów</t>
  </si>
  <si>
    <t>Wydatki na 2019 rok obejmujące zadania jednostek pomocniczych gminy, w tym realizowane w ramach funduszu sołeckiego</t>
  </si>
  <si>
    <t>Organizacja i przeprowadzenie "Regat Żeglarskich 2019"</t>
  </si>
  <si>
    <t>Wydatki na zadania inwestycyjne na 2019 rok nieobjęte wykazem przedsięwzięć do WPF</t>
  </si>
  <si>
    <t>Dofinansowanie prac remontowych i konserwatorskich obiektów zabytkowych prze podmioty które złożyły w 2019 roku wniosek</t>
  </si>
  <si>
    <t>Plan 2019</t>
  </si>
  <si>
    <t>Dotacje celowe dla podmiotów zaliczonych i  niezaliczanych do sektora finansów publicznych w 2019 r.</t>
  </si>
  <si>
    <t>Wpływy z pozostałych odsetek</t>
  </si>
  <si>
    <t>Dotacje celowe otrzymane z budżetu państwa na realizację zadań bieżących z  zakresu administracji rządowej oraz innych zadań zleconych gminie (związkom gmin, związkom powiatowo-gminnym) ustawami</t>
  </si>
  <si>
    <t>Wpływy z rozliczeń/zwrotów z lat ubiegłych</t>
  </si>
  <si>
    <t>Wpływy z najmu i dzierżawy składników majątkowych Skarbu Państwa, jednostek samorządu terytorialnego lub innych jednostek zaliczanych do sektora finansów publicznych oraz innych umów o podabnym charakterze</t>
  </si>
  <si>
    <t>Dotacje celowe w ramach programów finansowanych z udziałem środków europejskich oraz środków, o których mowa w art. 5 ust. 3 pkt 5 lit. a i b ustawy lub płatności w ramach budżetu środków europejskich realizowanych przez jednostki samorządu terytorialnego</t>
  </si>
  <si>
    <t>Wpływy z otrzymanych spadków, zapisów i darowizn w postaci piebiężnej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</si>
  <si>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</si>
  <si>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</si>
  <si>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</si>
  <si>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</si>
  <si>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</si>
  <si>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</si>
  <si>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 opłacany w formie karty podatkowej</t>
  </si>
  <si>
    <t>Wpływy z podatku od spadków i darowizn</t>
  </si>
  <si>
    <t>Wpływy z opłat za zezwolenia na sprzedaż napojów alkoholowych</t>
  </si>
  <si>
    <t>Wpływy z podatku od czynności cywilnoprawnych</t>
  </si>
  <si>
    <t>Wpływy z osdetek od nieterminowych wpłat z tytułu podatków i opłat</t>
  </si>
  <si>
    <t>Dotacje celowe otrzymane z budżetu państwa na realizację własnych zadań bieżących gmin (związków gmin, związków powiatowo-gminnych)</t>
  </si>
  <si>
    <t>Dotacje celowe otrzymane z gminy na zadania bieżące realizowane na podstawie porozumień (umów) miedzy jednostkami jst</t>
  </si>
  <si>
    <t>Dotacje celowe otrzymane z budżetu państwa na zadania bieżące z  zakresu administracji rządowej zlecone gminom (związkom gmin, związkom powiatowo-gminnym) związane z realizacja świadczenia wychowawczego stanowiącego pomoc państwa w wychowaniu dzieci</t>
  </si>
  <si>
    <t>Dotacje celowe otrzymane z powiatu na zadania bieżące realizowane na podstawie porozumień (umów) między jst</t>
  </si>
  <si>
    <t>Środki na dofinansowaniw własnych inwestycji gmin,powiatów (związków gmin, związków powiatowo-gminnych, związków powiatów), samorządów województw, pozyskane z innych żródeł</t>
  </si>
  <si>
    <t>Dotacje celowe otrzymane z samorządu województwa na inwestycje i zakupy inwestycyjne realizowane na podstawie porozumień (umów) między jst</t>
  </si>
  <si>
    <t>Dotacje celowe otrzymane z budzetu państwa na realizację inwestycji i zakupów inwestycyjnych własnych gmin (związków gmin, związków powiatowo-gminnych)</t>
  </si>
  <si>
    <t>Dotacje celowe w ramach programów finansowanych z udziałem środków europejskich oraz środków, o których mowa w art. 5 ust. 1 pkt 3 oraz ust. 3 pkt 5 i 6 ustawy, lub płatności w ramach budżetu środków europejskich z wyłączeniem dochodów klasyfikowanych w paragrafie 625</t>
  </si>
  <si>
    <t>Wpływy ze zwrotów dotacji oraz płatności wykorzystanych niezgodnie z przeznaczeniem lub wykorzystanych z naruszeniem procedur. O których mowa w art.. 184 ustawy, pobranych nienależnie lub w nadmiernej wysokości</t>
  </si>
  <si>
    <t>Dotacja celowa otrzymana z tytułu pomocy finansowej udzielona między jednostkami samorządu terytorialnego na dofinansowanie własnych zadań inwestycyjnych i zakupów inwestycyjnych</t>
  </si>
  <si>
    <t>Zakup sprzetu i wyposażenia potrzebnego w celu promocji sołectwa Stary Duninów i gminy Nowy Duninów</t>
  </si>
  <si>
    <t>Zakup i montaż oswietlenia solarnego przy drodze gminnej w Starym Duninowie</t>
  </si>
  <si>
    <t>Budowa świetlicy wiejskiej w m. Wola Brwileńska (zakup materiałów budowlanych)</t>
  </si>
  <si>
    <t>funduszu sołeckiego za  2019 r</t>
  </si>
  <si>
    <t>Przeprowadzenie wyborów do sejmu i senatu</t>
  </si>
  <si>
    <t>Dochody i wydatki związane z realizacją zadań z zakresu administracji rządowej i innych zleconych odrębnymi ustawami za  2019 rok</t>
  </si>
  <si>
    <t>Budowa drogi gminnej w m. Lipianki (projekt)</t>
  </si>
  <si>
    <t>Przebudowa drogi gminnej w m. Nowy Duninów ul. Parcelowa - Etap II</t>
  </si>
  <si>
    <t>Wyposażenie pracowni i zakup stołu terapeutycznego</t>
  </si>
  <si>
    <t>Zakup wyposząenia dla Klubu Seniora+</t>
  </si>
  <si>
    <t>Ogrodzenie placu dla potrzeb gospodarki odpadami</t>
  </si>
  <si>
    <t>Wykonanie za   2019 rok</t>
  </si>
  <si>
    <t>Tabela nr 2</t>
  </si>
  <si>
    <t>Wykonanie wydatków  za   2019 rok</t>
  </si>
  <si>
    <t>Nazwa działu i rozdziału</t>
  </si>
  <si>
    <t>% Wyk.</t>
  </si>
  <si>
    <t>Z tego: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</si>
  <si>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</si>
  <si>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</si>
  <si>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</si>
  <si>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</si>
  <si>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</si>
  <si>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</si>
  <si>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</si>
  <si>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Wydatki majątkowe</t>
  </si>
  <si>
    <t>inwestycje i zakupy inwestycyjne</t>
  </si>
  <si>
    <t>zakup i objęcie akcji i udziałów oraz wniesienie wkładów do spółek prawa handlowego</t>
  </si>
  <si>
    <t>na wynagrodzenia i składki od nich naliczane</t>
  </si>
  <si>
    <t>związane z realizacją ich statutowych zadań</t>
  </si>
  <si>
    <t>na programy finansowane z udziałem środków o których mowa w art..5 ust1 pkt 2 i 3</t>
  </si>
  <si>
    <t>Infrastruktura wodociągowa i sanitarna wsi</t>
  </si>
  <si>
    <t>Pozostała działalność</t>
  </si>
  <si>
    <t>Drogi publiczne wojewódzkie</t>
  </si>
  <si>
    <t>Zadania z zakresu upowszechniania turystyki</t>
  </si>
  <si>
    <t>Promocja jednostek samorządu terytorialnego</t>
  </si>
  <si>
    <t>Wybory do Sejmu i Senatu</t>
  </si>
  <si>
    <t>Wybory do Parlamentu Europejskiego</t>
  </si>
  <si>
    <t>Zarządzanie kryzysowe</t>
  </si>
  <si>
    <t>Inne formy wychowania przedszkolnego</t>
  </si>
  <si>
    <t>Realizacja zadań wymagajacych stosowania specjalnej organizacji nauki i metod pracy</t>
  </si>
  <si>
    <t>Zapewnienie uczniom  prawa  do bezpłatnego dostępu do podręczników, materiałów edukacyjnych</t>
  </si>
  <si>
    <t>Programy polityki zdrowotnej</t>
  </si>
  <si>
    <t>Zadania z zakresu przeciwdziałania przemocy w rodzinie</t>
  </si>
  <si>
    <t>Usługi opiekuńcze i specjalistyczne usługi opiekuńcze</t>
  </si>
  <si>
    <t>Pomoc w zakresie dożywiania</t>
  </si>
  <si>
    <t>Pomoc materialna dla uczniów o charakterze motywacyjnym</t>
  </si>
  <si>
    <t>Świadczenie wychowawcze</t>
  </si>
  <si>
    <t>Karta dużej rodziny</t>
  </si>
  <si>
    <t>Wspieranie rodziny</t>
  </si>
  <si>
    <t>Rodziny zastępcze</t>
  </si>
  <si>
    <t>Gospodarka odpadami</t>
  </si>
  <si>
    <t>Utrzymanie zieleni w miastach i gminach</t>
  </si>
  <si>
    <t>Ochrona róznorodności biologicznej i krajobrazu</t>
  </si>
  <si>
    <t>Dziełalność Państwowego Gospodarstwa Wodnego Wody Polskie</t>
  </si>
  <si>
    <t>Pozostałe działania związane z gospodarką  odpadami</t>
  </si>
  <si>
    <t>Pozostałe zadania w zakrtesie kultury</t>
  </si>
  <si>
    <t>Ochrona zabytków i opieka nad zabytkami</t>
  </si>
  <si>
    <t>Kultura fizyczna</t>
  </si>
  <si>
    <t>Ogółem wydatki</t>
  </si>
  <si>
    <t xml:space="preserve">                                </t>
  </si>
  <si>
    <t>Dotacje podmiotowe wykonanie za  2019 rok</t>
  </si>
  <si>
    <t>Środki otrzymane z państwowych funduszy celowych na realizację zadań bieżących jednostek sektora finansów publicznych</t>
  </si>
  <si>
    <t>Wpływy z tytułu kar i odszkodowań  wynikajacych z umów</t>
  </si>
  <si>
    <t>Dotacja celowa otrzymana z tytułu pomocy finansowej udzielona między jednostkami samorzadu terytorialnego na dofinansowanie własnych zadań inwestycyjnych i zakupów inwestycyjnych</t>
  </si>
  <si>
    <t>Dotacje celowe w ramach programów finansowanych z udziałem środków europejskich oraz środków, o których mowa w art. 5 ust. 3 pkt 5 lit. a i b  ustawy, lub płatności w ramach budżetu środków europejskich realizowanych przez jednostki samorzadu terytorialnego</t>
  </si>
  <si>
    <t>Środki otrzymane od pozostałych jednostek zaliczanych do sektora finansów publicznych na finansowanie lub dofinansowanie kosztów realizacji inwestycji i zakupów inwestycyjnych jednostek zaliczonych do sektora finansów publicznych</t>
  </si>
  <si>
    <t>Wykonanie za  2019 rok.</t>
  </si>
  <si>
    <t>wykonanie dochodów budżetowych za 2019 r.</t>
  </si>
  <si>
    <t>Przebudowa drogi gminnej w m. Nowy Duninów ul. Parcelowa - ETAP II</t>
  </si>
  <si>
    <t>Dofinansowanie wydatków bieżących związanych z prowadzeniem akcji ratowniczych oraz zakup sprzętu i umundurowania dla jednostek OSP</t>
  </si>
  <si>
    <t>Remont pokrycia dachu w budynku strażnicy OSP w Dzierząznie</t>
  </si>
  <si>
    <t>Utworzenie nowej pracowni informatycznej w ramach "Mazowieckiego Programu Dofinansowania Pracowni Informatycznych i Językowych</t>
  </si>
  <si>
    <t>Utworzenie nowego i rewitalizacja istniejącego terenu zieleni w miejscach zurbanizowanych w m. Soczewka oraz Nowy Duninów gm. Nowy Duninów</t>
  </si>
  <si>
    <t>99-77</t>
  </si>
  <si>
    <t>Wykonanie za  2019 rok</t>
  </si>
  <si>
    <t>Przychody i rozchody budżetu wykonanie za   2019 r.</t>
  </si>
  <si>
    <t>Wpływy z rozliczeń zwrotów z lat ubiegłych</t>
  </si>
  <si>
    <t xml:space="preserve">Składki na ubezpieczenie zdrowotne opłacane za osoby pobierające niektóre  świadczenia rodzinne, zgodnie z przepisami ustawy o świadczeniach rodzinnych orza za osoby pobierajace zasiłki dla opiekunów </t>
  </si>
  <si>
    <t>Kształcimy kompetencje i eksperymentujemy - kontynujemy dobre praktyki w Gminie Nowy Duninów</t>
  </si>
  <si>
    <t>Aktywizacja mieszkańców Gminy Nowy Duninów do podejmowania działań promujacychprodukty lokalne</t>
  </si>
  <si>
    <t>Zmiany w planie wydatków na realizację programów finansowanych z udziałem środków, o których mowa w art. 5 ust. 1 pkt. 2 i 3  ustawy o finansach publicznych za 2019 rok</t>
  </si>
  <si>
    <t>Plan wydatków na 01.01.2019 r.</t>
  </si>
  <si>
    <t>Plan wydatków na  31.12.2019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</si>
</sst>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;[Red]#,##0.00"/>
    <numFmt numFmtId="166" formatCode="#,##0.0;[Red]#,##0.0"/>
    <numFmt numFmtId="167" formatCode="[$-415]d\ mmmm\ yyyy"/>
    <numFmt numFmtId="168" formatCode="_-* #,##0.00\ [$zł-415]_-;\-* #,##0.00\ [$zł-415]_-;_-* &quot;-&quot;??\ [$zł-415]_-;_-@_-"/>
    <numFmt numFmtId="169" formatCode="_-* #,##0.0\ _z_ł_-;\-* #,##0.0\ _z_ł_-;_-* &quot;-&quot;??\ _z_ł_-;_-@_-"/>
    <numFmt numFmtId="170" formatCode="[$-F400]h:mm:ss\ AM/PM"/>
    <numFmt numFmtId="171" formatCode="0.0;[Red]0.0"/>
    <numFmt numFmtId="172" formatCode="#,##0;[Red]#,##0"/>
    <numFmt numFmtId="173" formatCode="0.00;[Red]0.00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12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3.5"/>
      <name val="Arial"/>
      <family val="2"/>
    </font>
    <font>
      <sz val="13.5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63"/>
      <name val="Czcionka tekstu podstawowego"/>
      <family val="2"/>
    </font>
    <font>
      <sz val="12"/>
      <name val="Arial"/>
      <family val="2"/>
    </font>
    <font>
      <sz val="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27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0" fillId="0" borderId="0" xfId="53" applyFont="1">
      <alignment/>
      <protection/>
    </xf>
    <xf numFmtId="3" fontId="21" fillId="20" borderId="10" xfId="0" applyNumberFormat="1" applyFont="1" applyFill="1" applyBorder="1" applyAlignment="1">
      <alignment horizontal="center" vertical="center"/>
    </xf>
    <xf numFmtId="3" fontId="23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0" fillId="20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22" fillId="0" borderId="13" xfId="0" applyNumberFormat="1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21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173" fontId="21" fillId="0" borderId="15" xfId="0" applyNumberFormat="1" applyFont="1" applyBorder="1" applyAlignment="1">
      <alignment horizontal="right" vertical="center"/>
    </xf>
    <xf numFmtId="173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20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21" fillId="0" borderId="10" xfId="0" applyNumberFormat="1" applyFont="1" applyBorder="1" applyAlignment="1">
      <alignment/>
    </xf>
    <xf numFmtId="172" fontId="22" fillId="0" borderId="11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165" fontId="22" fillId="0" borderId="15" xfId="0" applyNumberFormat="1" applyFont="1" applyBorder="1" applyAlignment="1">
      <alignment horizontal="right" vertical="center"/>
    </xf>
    <xf numFmtId="173" fontId="22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173" fontId="0" fillId="0" borderId="11" xfId="0" applyNumberFormat="1" applyFont="1" applyBorder="1" applyAlignment="1">
      <alignment/>
    </xf>
    <xf numFmtId="3" fontId="28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5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15" xfId="0" applyBorder="1" applyAlignment="1">
      <alignment horizontal="center" wrapText="1"/>
    </xf>
    <xf numFmtId="4" fontId="21" fillId="0" borderId="14" xfId="0" applyNumberFormat="1" applyFont="1" applyBorder="1" applyAlignment="1">
      <alignment/>
    </xf>
    <xf numFmtId="4" fontId="22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0" fillId="20" borderId="10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vertical="center"/>
    </xf>
    <xf numFmtId="173" fontId="0" fillId="0" borderId="10" xfId="0" applyNumberFormat="1" applyBorder="1" applyAlignment="1">
      <alignment horizontal="right"/>
    </xf>
    <xf numFmtId="0" fontId="22" fillId="0" borderId="11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1" fontId="22" fillId="0" borderId="1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3" fontId="21" fillId="20" borderId="16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wrapText="1"/>
    </xf>
    <xf numFmtId="0" fontId="21" fillId="20" borderId="16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3" fontId="28" fillId="0" borderId="0" xfId="52" applyNumberFormat="1" applyFont="1" applyFill="1" applyAlignment="1">
      <alignment horizontal="left"/>
      <protection/>
    </xf>
    <xf numFmtId="3" fontId="28" fillId="0" borderId="0" xfId="52" applyNumberFormat="1" applyFont="1" applyFill="1" applyAlignment="1">
      <alignment horizontal="center"/>
      <protection/>
    </xf>
    <xf numFmtId="4" fontId="28" fillId="0" borderId="0" xfId="52" applyNumberFormat="1" applyFont="1" applyFill="1" applyAlignment="1">
      <alignment/>
      <protection/>
    </xf>
    <xf numFmtId="3" fontId="28" fillId="0" borderId="0" xfId="52" applyNumberFormat="1" applyFont="1" applyFill="1" applyAlignment="1">
      <alignment/>
      <protection/>
    </xf>
    <xf numFmtId="3" fontId="28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34" fillId="0" borderId="0" xfId="0" applyNumberFormat="1" applyFont="1" applyAlignment="1">
      <alignment horizontal="right" vertical="top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38" fillId="0" borderId="0" xfId="0" applyFont="1" applyAlignment="1">
      <alignment horizontal="center"/>
    </xf>
    <xf numFmtId="0" fontId="27" fillId="0" borderId="18" xfId="0" applyFont="1" applyBorder="1" applyAlignment="1">
      <alignment vertical="center"/>
    </xf>
    <xf numFmtId="0" fontId="12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52" fillId="0" borderId="0" xfId="0" applyFont="1" applyAlignment="1">
      <alignment/>
    </xf>
    <xf numFmtId="0" fontId="27" fillId="0" borderId="16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0" fontId="53" fillId="0" borderId="0" xfId="0" applyFont="1" applyAlignment="1">
      <alignment/>
    </xf>
    <xf numFmtId="4" fontId="21" fillId="20" borderId="16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right" vertical="center"/>
    </xf>
    <xf numFmtId="4" fontId="19" fillId="0" borderId="0" xfId="0" applyNumberFormat="1" applyFont="1" applyBorder="1" applyAlignment="1">
      <alignment horizontal="center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0" fillId="0" borderId="0" xfId="51">
      <alignment/>
      <protection/>
    </xf>
    <xf numFmtId="0" fontId="47" fillId="0" borderId="0" xfId="51" applyFont="1" applyAlignment="1">
      <alignment vertical="center"/>
      <protection/>
    </xf>
    <xf numFmtId="0" fontId="0" fillId="0" borderId="0" xfId="51" applyAlignment="1">
      <alignment horizontal="center" vertical="center"/>
      <protection/>
    </xf>
    <xf numFmtId="0" fontId="48" fillId="24" borderId="10" xfId="51" applyFont="1" applyFill="1" applyBorder="1" applyAlignment="1">
      <alignment horizontal="center" vertical="center" wrapText="1"/>
      <protection/>
    </xf>
    <xf numFmtId="0" fontId="29" fillId="24" borderId="10" xfId="51" applyFont="1" applyFill="1" applyBorder="1" applyAlignment="1">
      <alignment horizontal="center" vertical="center"/>
      <protection/>
    </xf>
    <xf numFmtId="0" fontId="29" fillId="24" borderId="10" xfId="51" applyFont="1" applyFill="1" applyBorder="1" applyAlignment="1">
      <alignment horizontal="center" vertical="center" wrapText="1"/>
      <protection/>
    </xf>
    <xf numFmtId="0" fontId="47" fillId="0" borderId="11" xfId="51" applyFont="1" applyBorder="1" applyAlignment="1">
      <alignment vertical="center"/>
      <protection/>
    </xf>
    <xf numFmtId="4" fontId="49" fillId="0" borderId="10" xfId="51" applyNumberFormat="1" applyFont="1" applyBorder="1" applyAlignment="1">
      <alignment vertical="center"/>
      <protection/>
    </xf>
    <xf numFmtId="4" fontId="29" fillId="0" borderId="10" xfId="51" applyNumberFormat="1" applyFont="1" applyBorder="1" applyAlignment="1">
      <alignment horizontal="center" vertical="center"/>
      <protection/>
    </xf>
    <xf numFmtId="0" fontId="49" fillId="0" borderId="10" xfId="51" applyFont="1" applyBorder="1" applyAlignment="1">
      <alignment horizontal="center" vertical="center"/>
      <protection/>
    </xf>
    <xf numFmtId="0" fontId="49" fillId="0" borderId="15" xfId="51" applyFont="1" applyBorder="1" applyAlignment="1">
      <alignment vertical="center" wrapText="1"/>
      <protection/>
    </xf>
    <xf numFmtId="4" fontId="48" fillId="24" borderId="10" xfId="51" applyNumberFormat="1" applyFont="1" applyFill="1" applyBorder="1" applyAlignment="1">
      <alignment horizontal="right" vertical="center" wrapText="1"/>
      <protection/>
    </xf>
    <xf numFmtId="4" fontId="29" fillId="24" borderId="10" xfId="51" applyNumberFormat="1" applyFont="1" applyFill="1" applyBorder="1" applyAlignment="1">
      <alignment horizontal="center" vertical="center" wrapText="1"/>
      <protection/>
    </xf>
    <xf numFmtId="0" fontId="0" fillId="0" borderId="0" xfId="51" applyFont="1" applyAlignment="1">
      <alignment vertical="center" wrapText="1"/>
      <protection/>
    </xf>
    <xf numFmtId="0" fontId="0" fillId="0" borderId="0" xfId="51" applyAlignment="1">
      <alignment vertical="center"/>
      <protection/>
    </xf>
    <xf numFmtId="4" fontId="0" fillId="0" borderId="0" xfId="51" applyNumberFormat="1" applyAlignment="1">
      <alignment vertical="center"/>
      <protection/>
    </xf>
    <xf numFmtId="0" fontId="25" fillId="0" borderId="0" xfId="51" applyFont="1" applyAlignment="1">
      <alignment vertical="center"/>
      <protection/>
    </xf>
    <xf numFmtId="0" fontId="29" fillId="0" borderId="0" xfId="51" applyFont="1" applyAlignment="1">
      <alignment vertical="center"/>
      <protection/>
    </xf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/>
    </xf>
    <xf numFmtId="0" fontId="40" fillId="0" borderId="10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0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2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1" fontId="24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4" xfId="0" applyNumberFormat="1" applyFont="1" applyFill="1" applyBorder="1" applyAlignment="1">
      <alignment horizontal="center" vertical="center" wrapText="1"/>
    </xf>
    <xf numFmtId="3" fontId="21" fillId="20" borderId="25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right" wrapText="1"/>
    </xf>
    <xf numFmtId="4" fontId="40" fillId="0" borderId="14" xfId="0" applyNumberFormat="1" applyFont="1" applyBorder="1" applyAlignment="1">
      <alignment horizontal="right" wrapText="1"/>
    </xf>
    <xf numFmtId="1" fontId="34" fillId="0" borderId="26" xfId="0" applyNumberFormat="1" applyFont="1" applyBorder="1" applyAlignment="1">
      <alignment horizontal="center" vertical="center"/>
    </xf>
    <xf numFmtId="1" fontId="34" fillId="0" borderId="20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0" fillId="0" borderId="16" xfId="0" applyNumberFormat="1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50" fillId="0" borderId="10" xfId="51" applyFont="1" applyBorder="1" applyAlignment="1">
      <alignment horizontal="center" vertical="center"/>
      <protection/>
    </xf>
    <xf numFmtId="0" fontId="44" fillId="0" borderId="10" xfId="51" applyFont="1" applyBorder="1" applyAlignment="1">
      <alignment horizontal="center"/>
      <protection/>
    </xf>
    <xf numFmtId="0" fontId="44" fillId="0" borderId="0" xfId="51" applyFont="1" applyAlignment="1">
      <alignment horizontal="center"/>
      <protection/>
    </xf>
    <xf numFmtId="0" fontId="0" fillId="0" borderId="27" xfId="0" applyBorder="1" applyAlignment="1">
      <alignment horizontal="center" wrapText="1"/>
    </xf>
    <xf numFmtId="165" fontId="20" fillId="0" borderId="15" xfId="0" applyNumberFormat="1" applyFont="1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0" fillId="0" borderId="11" xfId="51" applyBorder="1">
      <alignment/>
      <protection/>
    </xf>
    <xf numFmtId="0" fontId="49" fillId="0" borderId="15" xfId="51" applyFont="1" applyBorder="1" applyAlignment="1">
      <alignment horizontal="center" vertical="center"/>
      <protection/>
    </xf>
    <xf numFmtId="4" fontId="49" fillId="0" borderId="15" xfId="51" applyNumberFormat="1" applyFont="1" applyBorder="1" applyAlignment="1">
      <alignment vertical="center"/>
      <protection/>
    </xf>
    <xf numFmtId="4" fontId="29" fillId="0" borderId="15" xfId="51" applyNumberFormat="1" applyFont="1" applyBorder="1" applyAlignment="1">
      <alignment horizontal="center" vertical="center"/>
      <protection/>
    </xf>
    <xf numFmtId="4" fontId="21" fillId="0" borderId="10" xfId="0" applyNumberFormat="1" applyFont="1" applyBorder="1" applyAlignment="1">
      <alignment/>
    </xf>
    <xf numFmtId="0" fontId="28" fillId="0" borderId="0" xfId="0" applyFont="1" applyAlignment="1">
      <alignment vertical="center"/>
    </xf>
    <xf numFmtId="165" fontId="28" fillId="0" borderId="0" xfId="0" applyNumberFormat="1" applyFont="1" applyAlignment="1">
      <alignment vertical="center"/>
    </xf>
    <xf numFmtId="165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5" fontId="31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left"/>
    </xf>
    <xf numFmtId="3" fontId="28" fillId="0" borderId="0" xfId="0" applyNumberFormat="1" applyFont="1" applyAlignment="1">
      <alignment horizontal="right"/>
    </xf>
    <xf numFmtId="3" fontId="32" fillId="20" borderId="13" xfId="0" applyNumberFormat="1" applyFont="1" applyFill="1" applyBorder="1" applyAlignment="1">
      <alignment horizontal="center" vertical="center" wrapText="1"/>
    </xf>
    <xf numFmtId="3" fontId="32" fillId="2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165" fontId="32" fillId="0" borderId="10" xfId="0" applyNumberFormat="1" applyFont="1" applyBorder="1" applyAlignment="1">
      <alignment vertical="center"/>
    </xf>
    <xf numFmtId="165" fontId="32" fillId="0" borderId="10" xfId="0" applyNumberFormat="1" applyFont="1" applyBorder="1" applyAlignment="1">
      <alignment horizontal="right" vertical="center"/>
    </xf>
    <xf numFmtId="4" fontId="32" fillId="0" borderId="10" xfId="0" applyNumberFormat="1" applyFont="1" applyBorder="1" applyAlignment="1">
      <alignment vertical="center"/>
    </xf>
    <xf numFmtId="165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" fontId="32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165" fontId="28" fillId="0" borderId="10" xfId="0" applyNumberFormat="1" applyFont="1" applyBorder="1" applyAlignment="1">
      <alignment vertical="center"/>
    </xf>
    <xf numFmtId="165" fontId="28" fillId="0" borderId="10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vertical="center"/>
    </xf>
    <xf numFmtId="165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165" fontId="28" fillId="0" borderId="10" xfId="0" applyNumberFormat="1" applyFont="1" applyBorder="1" applyAlignment="1">
      <alignment horizontal="right"/>
    </xf>
    <xf numFmtId="9" fontId="28" fillId="0" borderId="0" xfId="55" applyFont="1" applyAlignment="1">
      <alignment vertical="center"/>
    </xf>
    <xf numFmtId="165" fontId="20" fillId="0" borderId="11" xfId="0" applyNumberFormat="1" applyFont="1" applyBorder="1" applyAlignment="1">
      <alignment horizontal="right"/>
    </xf>
    <xf numFmtId="173" fontId="20" fillId="0" borderId="11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9" fontId="0" fillId="0" borderId="10" xfId="0" applyNumberFormat="1" applyBorder="1" applyAlignment="1">
      <alignment vertical="center" wrapText="1"/>
    </xf>
    <xf numFmtId="0" fontId="48" fillId="24" borderId="11" xfId="51" applyFont="1" applyFill="1" applyBorder="1" applyAlignment="1">
      <alignment horizontal="center" vertical="center" wrapText="1"/>
      <protection/>
    </xf>
    <xf numFmtId="0" fontId="49" fillId="24" borderId="15" xfId="51" applyFont="1" applyFill="1" applyBorder="1" applyAlignment="1">
      <alignment horizontal="center" vertical="center" wrapText="1"/>
      <protection/>
    </xf>
    <xf numFmtId="0" fontId="48" fillId="24" borderId="15" xfId="51" applyFont="1" applyFill="1" applyBorder="1" applyAlignment="1">
      <alignment horizontal="center" vertical="center" wrapText="1"/>
      <protection/>
    </xf>
    <xf numFmtId="0" fontId="48" fillId="24" borderId="12" xfId="51" applyFont="1" applyFill="1" applyBorder="1" applyAlignment="1">
      <alignment horizontal="center" vertical="center" wrapText="1"/>
      <protection/>
    </xf>
    <xf numFmtId="0" fontId="48" fillId="24" borderId="14" xfId="51" applyFont="1" applyFill="1" applyBorder="1" applyAlignment="1">
      <alignment horizontal="center" vertical="center" wrapText="1"/>
      <protection/>
    </xf>
    <xf numFmtId="0" fontId="29" fillId="24" borderId="12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48" fillId="24" borderId="13" xfId="51" applyFont="1" applyFill="1" applyBorder="1" applyAlignment="1">
      <alignment horizontal="center" vertical="center" wrapText="1"/>
      <protection/>
    </xf>
    <xf numFmtId="0" fontId="51" fillId="0" borderId="0" xfId="51" applyFont="1" applyAlignment="1">
      <alignment horizontal="center" vertical="center" wrapText="1"/>
      <protection/>
    </xf>
    <xf numFmtId="0" fontId="48" fillId="24" borderId="11" xfId="51" applyFont="1" applyFill="1" applyBorder="1" applyAlignment="1">
      <alignment horizontal="center" vertical="center"/>
      <protection/>
    </xf>
    <xf numFmtId="0" fontId="48" fillId="24" borderId="15" xfId="5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/>
    </xf>
    <xf numFmtId="4" fontId="21" fillId="20" borderId="10" xfId="0" applyNumberFormat="1" applyFont="1" applyFill="1" applyBorder="1" applyAlignment="1">
      <alignment horizontal="center" vertical="center"/>
    </xf>
    <xf numFmtId="165" fontId="21" fillId="20" borderId="10" xfId="0" applyNumberFormat="1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20" borderId="10" xfId="53" applyFont="1" applyFill="1" applyBorder="1" applyAlignment="1">
      <alignment horizontal="center" vertical="center" wrapText="1"/>
      <protection/>
    </xf>
    <xf numFmtId="0" fontId="32" fillId="25" borderId="12" xfId="0" applyFont="1" applyFill="1" applyBorder="1" applyAlignment="1">
      <alignment horizontal="center"/>
    </xf>
    <xf numFmtId="0" fontId="32" fillId="25" borderId="13" xfId="0" applyFont="1" applyFill="1" applyBorder="1" applyAlignment="1">
      <alignment horizontal="center"/>
    </xf>
    <xf numFmtId="0" fontId="32" fillId="25" borderId="14" xfId="0" applyFont="1" applyFill="1" applyBorder="1" applyAlignment="1">
      <alignment horizontal="center"/>
    </xf>
    <xf numFmtId="3" fontId="32" fillId="20" borderId="11" xfId="0" applyNumberFormat="1" applyFont="1" applyFill="1" applyBorder="1" applyAlignment="1">
      <alignment horizontal="center" vertical="center" wrapText="1"/>
    </xf>
    <xf numFmtId="3" fontId="32" fillId="20" borderId="15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5" fontId="31" fillId="25" borderId="12" xfId="0" applyNumberFormat="1" applyFont="1" applyFill="1" applyBorder="1" applyAlignment="1">
      <alignment horizontal="center" vertical="center"/>
    </xf>
    <xf numFmtId="165" fontId="31" fillId="25" borderId="13" xfId="0" applyNumberFormat="1" applyFont="1" applyFill="1" applyBorder="1" applyAlignment="1">
      <alignment horizontal="center" vertical="center"/>
    </xf>
    <xf numFmtId="165" fontId="31" fillId="25" borderId="14" xfId="0" applyNumberFormat="1" applyFont="1" applyFill="1" applyBorder="1" applyAlignment="1">
      <alignment horizontal="center" vertical="center"/>
    </xf>
    <xf numFmtId="165" fontId="32" fillId="20" borderId="11" xfId="0" applyNumberFormat="1" applyFont="1" applyFill="1" applyBorder="1" applyAlignment="1">
      <alignment horizontal="center" vertical="center" wrapText="1"/>
    </xf>
    <xf numFmtId="165" fontId="32" fillId="20" borderId="27" xfId="0" applyNumberFormat="1" applyFont="1" applyFill="1" applyBorder="1" applyAlignment="1">
      <alignment horizontal="center" vertical="center" wrapText="1"/>
    </xf>
    <xf numFmtId="165" fontId="32" fillId="20" borderId="15" xfId="0" applyNumberFormat="1" applyFont="1" applyFill="1" applyBorder="1" applyAlignment="1">
      <alignment horizontal="center" vertical="center" wrapText="1"/>
    </xf>
    <xf numFmtId="3" fontId="32" fillId="20" borderId="23" xfId="0" applyNumberFormat="1" applyFont="1" applyFill="1" applyBorder="1" applyAlignment="1">
      <alignment horizontal="center" vertical="center" wrapText="1"/>
    </xf>
    <xf numFmtId="3" fontId="32" fillId="20" borderId="28" xfId="0" applyNumberFormat="1" applyFont="1" applyFill="1" applyBorder="1" applyAlignment="1">
      <alignment horizontal="center" vertical="center" wrapText="1"/>
    </xf>
    <xf numFmtId="3" fontId="32" fillId="20" borderId="25" xfId="0" applyNumberFormat="1" applyFont="1" applyFill="1" applyBorder="1" applyAlignment="1">
      <alignment horizontal="center" vertical="center" wrapText="1"/>
    </xf>
    <xf numFmtId="3" fontId="32" fillId="20" borderId="29" xfId="0" applyNumberFormat="1" applyFont="1" applyFill="1" applyBorder="1" applyAlignment="1">
      <alignment horizontal="center" vertical="center" wrapText="1"/>
    </xf>
    <xf numFmtId="3" fontId="32" fillId="20" borderId="27" xfId="0" applyNumberFormat="1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15" xfId="0" applyFont="1" applyFill="1" applyBorder="1" applyAlignment="1">
      <alignment horizontal="center" vertical="center" wrapText="1"/>
    </xf>
    <xf numFmtId="4" fontId="21" fillId="20" borderId="10" xfId="0" applyNumberFormat="1" applyFont="1" applyFill="1" applyBorder="1" applyAlignment="1">
      <alignment horizontal="center" vertical="center" wrapText="1"/>
    </xf>
    <xf numFmtId="2" fontId="21" fillId="2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4" fontId="21" fillId="20" borderId="30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left" vertical="center"/>
    </xf>
    <xf numFmtId="3" fontId="21" fillId="20" borderId="24" xfId="0" applyNumberFormat="1" applyFont="1" applyFill="1" applyBorder="1" applyAlignment="1">
      <alignment horizontal="center" vertical="center" wrapText="1"/>
    </xf>
    <xf numFmtId="3" fontId="21" fillId="20" borderId="2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" fontId="21" fillId="20" borderId="16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 wrapText="1"/>
    </xf>
    <xf numFmtId="3" fontId="21" fillId="20" borderId="16" xfId="0" applyNumberFormat="1" applyFont="1" applyFill="1" applyBorder="1" applyAlignment="1">
      <alignment horizontal="center" vertical="center" wrapText="1"/>
    </xf>
    <xf numFmtId="3" fontId="21" fillId="20" borderId="2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horizontal="center" vertical="center"/>
    </xf>
    <xf numFmtId="0" fontId="21" fillId="20" borderId="32" xfId="0" applyFont="1" applyFill="1" applyBorder="1" applyAlignment="1">
      <alignment horizontal="center" vertical="center"/>
    </xf>
    <xf numFmtId="3" fontId="32" fillId="20" borderId="16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21" fillId="20" borderId="16" xfId="0" applyNumberFormat="1" applyFont="1" applyFill="1" applyBorder="1" applyAlignment="1">
      <alignment horizontal="right" vertical="center" wrapText="1"/>
    </xf>
    <xf numFmtId="3" fontId="32" fillId="20" borderId="16" xfId="0" applyNumberFormat="1" applyFont="1" applyFill="1" applyBorder="1" applyAlignment="1">
      <alignment horizontal="right" vertical="center"/>
    </xf>
    <xf numFmtId="0" fontId="41" fillId="0" borderId="12" xfId="0" applyFont="1" applyBorder="1" applyAlignment="1">
      <alignment horizontal="right" vertical="top"/>
    </xf>
    <xf numFmtId="0" fontId="41" fillId="0" borderId="13" xfId="0" applyFont="1" applyBorder="1" applyAlignment="1">
      <alignment horizontal="right" vertical="top"/>
    </xf>
    <xf numFmtId="0" fontId="4" fillId="20" borderId="2" xfId="40" applyAlignment="1">
      <alignment horizontal="center" vertical="center" wrapText="1"/>
    </xf>
    <xf numFmtId="0" fontId="42" fillId="20" borderId="2" xfId="40" applyFont="1" applyAlignment="1">
      <alignment horizontal="center" vertical="center" wrapText="1"/>
    </xf>
    <xf numFmtId="0" fontId="42" fillId="20" borderId="2" xfId="40" applyFont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21" fillId="26" borderId="27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49" fillId="0" borderId="10" xfId="51" applyFont="1" applyBorder="1" applyAlignment="1">
      <alignment horizontal="justify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7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ody,%20wydatki%20i%20inne%20za&#322;&#261;czn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2b"/>
      <sheetName val="zał. nr 3"/>
      <sheetName val="zał. nr 4"/>
      <sheetName val="zał. nr 5"/>
      <sheetName val="zał. nr 6"/>
      <sheetName val="zał. nr 7"/>
      <sheetName val="zał. nr 8"/>
      <sheetName val="zał. nr 9"/>
      <sheetName val="zał. nr 10"/>
      <sheetName val="zał. nr 11"/>
      <sheetName val="zał. nr 12"/>
      <sheetName val="zał. nr 13"/>
      <sheetName val="zał. nr 14"/>
      <sheetName val="zał. nr 15"/>
      <sheetName val="zał. nr 16"/>
      <sheetName val="zał. nr 17"/>
      <sheetName val="zał. nr 18"/>
      <sheetName val="zał. nr 19"/>
      <sheetName val="prognoza"/>
    </sheetNames>
    <sheetDataSet>
      <sheetData sheetId="1">
        <row r="11">
          <cell r="A11" t="str">
            <v>O10</v>
          </cell>
          <cell r="C11" t="str">
            <v>Rolnictwo i łowiectwo</v>
          </cell>
        </row>
        <row r="13">
          <cell r="B13" t="str">
            <v>O1030</v>
          </cell>
          <cell r="C13" t="str">
            <v>Izby rolnicze</v>
          </cell>
        </row>
        <row r="17">
          <cell r="A17">
            <v>400</v>
          </cell>
          <cell r="C17" t="str">
            <v>Wytwarzanie i zaopatrywanie w energię elektryczną, gaz i wodę</v>
          </cell>
        </row>
        <row r="18">
          <cell r="B18">
            <v>40002</v>
          </cell>
          <cell r="C18" t="str">
            <v>Dostarczanie wody</v>
          </cell>
        </row>
        <row r="19">
          <cell r="A19">
            <v>600</v>
          </cell>
          <cell r="C19" t="str">
            <v>Transport i łączność</v>
          </cell>
        </row>
        <row r="20">
          <cell r="B20">
            <v>60004</v>
          </cell>
          <cell r="C20" t="str">
            <v>Lokalny transport zbiorowy</v>
          </cell>
        </row>
        <row r="21">
          <cell r="B21">
            <v>60011</v>
          </cell>
          <cell r="C21" t="str">
            <v>Drogi publiczne krajowe</v>
          </cell>
        </row>
        <row r="22">
          <cell r="B22">
            <v>60014</v>
          </cell>
          <cell r="C22" t="str">
            <v>Drogi publiczne powiatowe</v>
          </cell>
        </row>
        <row r="23">
          <cell r="B23">
            <v>60016</v>
          </cell>
          <cell r="C23" t="str">
            <v>Drogi publiczne gminne</v>
          </cell>
        </row>
        <row r="24">
          <cell r="B24">
            <v>60095</v>
          </cell>
          <cell r="C24" t="str">
            <v>Pozostała działalność</v>
          </cell>
        </row>
        <row r="25">
          <cell r="A25">
            <v>630</v>
          </cell>
          <cell r="C25" t="str">
            <v>Turystyka</v>
          </cell>
        </row>
        <row r="27">
          <cell r="A27">
            <v>700</v>
          </cell>
          <cell r="C27" t="str">
            <v>Gospodarka mieszkaniowa</v>
          </cell>
        </row>
        <row r="28">
          <cell r="B28">
            <v>70005</v>
          </cell>
          <cell r="C28" t="str">
            <v>Gospodarka gruntami i nieruchomościami</v>
          </cell>
        </row>
        <row r="29">
          <cell r="A29">
            <v>710</v>
          </cell>
          <cell r="C29" t="str">
            <v>Działalność usługowa</v>
          </cell>
        </row>
        <row r="30">
          <cell r="B30">
            <v>71004</v>
          </cell>
          <cell r="C30" t="str">
            <v>Plany zagospodarowania przestrzennego</v>
          </cell>
        </row>
        <row r="31">
          <cell r="A31">
            <v>750</v>
          </cell>
          <cell r="C31" t="str">
            <v>Administracja publiczna</v>
          </cell>
        </row>
        <row r="32">
          <cell r="B32">
            <v>75011</v>
          </cell>
          <cell r="C32" t="str">
            <v>Urzędy wojewódzkie</v>
          </cell>
        </row>
        <row r="33">
          <cell r="B33">
            <v>75022</v>
          </cell>
          <cell r="C33" t="str">
            <v>Rady gmin</v>
          </cell>
        </row>
        <row r="34">
          <cell r="B34">
            <v>75023</v>
          </cell>
          <cell r="C34" t="str">
            <v>Urzędy gmin</v>
          </cell>
        </row>
        <row r="35">
          <cell r="B35">
            <v>75075</v>
          </cell>
        </row>
        <row r="37">
          <cell r="A37">
            <v>751</v>
          </cell>
          <cell r="C37" t="str">
            <v>Urzędy naczelnych organów władzy państwowej, kontroli i ochrony prawa oraz sądownictwa</v>
          </cell>
        </row>
        <row r="38">
          <cell r="B38">
            <v>75101</v>
          </cell>
          <cell r="C38" t="str">
            <v>Urzędy naczelnych organów władzy państwowej, kontroli i ochrony prawa</v>
          </cell>
        </row>
        <row r="39">
          <cell r="A39">
            <v>754</v>
          </cell>
          <cell r="C39" t="str">
            <v>Bezpieczeństwo publiczne i ochrona przeciwpożarowa</v>
          </cell>
        </row>
        <row r="40">
          <cell r="B40">
            <v>75412</v>
          </cell>
          <cell r="C40" t="str">
            <v>Ochotnicze straże pozarne</v>
          </cell>
        </row>
        <row r="45">
          <cell r="A45">
            <v>757</v>
          </cell>
          <cell r="C45" t="str">
            <v>Obsługa długu publicznego</v>
          </cell>
        </row>
        <row r="46">
          <cell r="B46">
            <v>75702</v>
          </cell>
          <cell r="C46" t="str">
            <v>Obsługa papierów wartościowych, kredytów i pożyczek jst</v>
          </cell>
        </row>
        <row r="47">
          <cell r="A47">
            <v>758</v>
          </cell>
          <cell r="C47" t="str">
            <v>Różne rozliczenia</v>
          </cell>
        </row>
        <row r="48">
          <cell r="B48">
            <v>75818</v>
          </cell>
          <cell r="C48" t="str">
            <v>Rezerwy ogólne i celowe</v>
          </cell>
        </row>
        <row r="49">
          <cell r="A49">
            <v>801</v>
          </cell>
          <cell r="C49" t="str">
            <v>Oświata i wychowani</v>
          </cell>
        </row>
        <row r="50">
          <cell r="B50">
            <v>80101</v>
          </cell>
          <cell r="C50" t="str">
            <v>Szkoły podstawowe</v>
          </cell>
        </row>
        <row r="51">
          <cell r="B51">
            <v>80103</v>
          </cell>
          <cell r="C51" t="str">
            <v>Oddziały przedszkolne w szkołach podstawowych</v>
          </cell>
        </row>
        <row r="52">
          <cell r="B52">
            <v>80104</v>
          </cell>
          <cell r="C52" t="str">
            <v>Przedszkola</v>
          </cell>
        </row>
        <row r="53">
          <cell r="B53">
            <v>80110</v>
          </cell>
          <cell r="C53" t="str">
            <v>Gimnazja</v>
          </cell>
        </row>
        <row r="54">
          <cell r="B54">
            <v>80113</v>
          </cell>
          <cell r="C54" t="str">
            <v>Dowożenie uczniów do szkół</v>
          </cell>
        </row>
        <row r="55">
          <cell r="B55">
            <v>80146</v>
          </cell>
          <cell r="C55" t="str">
            <v>Dokształcanie i doskonalenie nauczycieli</v>
          </cell>
        </row>
        <row r="57">
          <cell r="A57">
            <v>851</v>
          </cell>
          <cell r="C57" t="str">
            <v>Ochrona zdrowia</v>
          </cell>
        </row>
        <row r="58">
          <cell r="B58">
            <v>85153</v>
          </cell>
          <cell r="C58" t="str">
            <v>Zwalczanie narkomanii</v>
          </cell>
        </row>
        <row r="59">
          <cell r="B59">
            <v>85154</v>
          </cell>
          <cell r="C59" t="str">
            <v>Przeciwdziałanie alkoholizmowi</v>
          </cell>
        </row>
        <row r="60">
          <cell r="A60">
            <v>852</v>
          </cell>
          <cell r="C60" t="str">
            <v>Pomoc społeczna</v>
          </cell>
        </row>
        <row r="61">
          <cell r="B61">
            <v>85202</v>
          </cell>
          <cell r="C61" t="str">
            <v>Domy pomocy społecznej</v>
          </cell>
        </row>
        <row r="62">
          <cell r="C62" t="str">
            <v>Świadczenia rodzinne, świadczenia z funduszu alimentacyjnego oraz składki na ubezpieczenia emerytalne i rentowe z ubezpieczenia społecznego</v>
          </cell>
        </row>
        <row r="63">
          <cell r="B63">
            <v>85213</v>
          </cell>
          <cell r="C63" t="str">
            <v>Składki na ubezpieczenie zdrowotne opłacane za osoby pobierające niektóre świadczenia z pomocy społecznej, niektóre świadczenia rodzinne oraz za osoby uczestniczące w zajęciach w centrum integracji społecznej</v>
          </cell>
        </row>
        <row r="64">
          <cell r="B64">
            <v>85214</v>
          </cell>
          <cell r="C64" t="str">
            <v>Zasiłki i pomoc w naturze oraz składki na ubezpieczenia emerytalne i rentowe</v>
          </cell>
        </row>
        <row r="65">
          <cell r="B65">
            <v>85215</v>
          </cell>
          <cell r="C65" t="str">
            <v>Dodatki mieszkaniowe</v>
          </cell>
        </row>
        <row r="66">
          <cell r="B66">
            <v>85216</v>
          </cell>
          <cell r="C66" t="str">
            <v>Zasiłki stałe</v>
          </cell>
        </row>
        <row r="67">
          <cell r="B67">
            <v>85219</v>
          </cell>
          <cell r="C67" t="str">
            <v>Ośrodki pomocy społecznej</v>
          </cell>
        </row>
        <row r="69">
          <cell r="B69">
            <v>85295</v>
          </cell>
          <cell r="C69" t="str">
            <v>Pozostała działalność</v>
          </cell>
        </row>
        <row r="70">
          <cell r="A70">
            <v>854</v>
          </cell>
          <cell r="C70" t="str">
            <v>Edukacyjna opieka wychowawcza</v>
          </cell>
        </row>
        <row r="71">
          <cell r="B71">
            <v>85415</v>
          </cell>
          <cell r="C71" t="str">
            <v>Pomoc materialna dla uczniów</v>
          </cell>
        </row>
        <row r="72">
          <cell r="A72">
            <v>900</v>
          </cell>
          <cell r="C72" t="str">
            <v>Gospodarka komunalna i ochrona środowiska</v>
          </cell>
        </row>
        <row r="73">
          <cell r="B73">
            <v>90001</v>
          </cell>
          <cell r="C73" t="str">
            <v>Gospodarka ściekowa i ochrona wód</v>
          </cell>
        </row>
        <row r="75">
          <cell r="B75">
            <v>90015</v>
          </cell>
          <cell r="C75" t="str">
            <v>Oświetlenie ulic, placów i dróg</v>
          </cell>
        </row>
        <row r="76">
          <cell r="B76">
            <v>90095</v>
          </cell>
          <cell r="C76" t="str">
            <v>Pozostała działalność</v>
          </cell>
        </row>
        <row r="77">
          <cell r="A77">
            <v>921</v>
          </cell>
          <cell r="C77" t="str">
            <v>Kultura i ochrona dziedzictwa narodowego</v>
          </cell>
        </row>
        <row r="78">
          <cell r="B78">
            <v>92109</v>
          </cell>
          <cell r="C78" t="str">
            <v>Domy i ośrodki kultury, świetlice i kluby</v>
          </cell>
        </row>
        <row r="79">
          <cell r="B79">
            <v>92116</v>
          </cell>
          <cell r="C79" t="str">
            <v>Biblioteki</v>
          </cell>
        </row>
        <row r="81">
          <cell r="A81">
            <v>926</v>
          </cell>
        </row>
        <row r="82">
          <cell r="B82">
            <v>92601</v>
          </cell>
          <cell r="C82" t="str">
            <v>Obiekty sportowe</v>
          </cell>
        </row>
        <row r="83">
          <cell r="B83">
            <v>92605</v>
          </cell>
          <cell r="C83" t="str">
            <v>Zadania z zakresu kultury fizycznej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.57421875" style="171" customWidth="1"/>
    <col min="2" max="2" width="4.57421875" style="185" customWidth="1"/>
    <col min="3" max="3" width="5.57421875" style="185" customWidth="1"/>
    <col min="4" max="4" width="37.421875" style="185" customWidth="1"/>
    <col min="5" max="5" width="9.57421875" style="185" customWidth="1"/>
    <col min="6" max="6" width="9.8515625" style="185" customWidth="1"/>
    <col min="7" max="7" width="9.7109375" style="185" customWidth="1"/>
    <col min="8" max="8" width="9.57421875" style="185" customWidth="1"/>
    <col min="9" max="9" width="8.421875" style="185" customWidth="1"/>
    <col min="10" max="10" width="10.28125" style="185" customWidth="1"/>
    <col min="11" max="11" width="9.8515625" style="171" customWidth="1"/>
    <col min="12" max="12" width="8.28125" style="171" customWidth="1"/>
    <col min="13" max="13" width="9.00390625" style="171" customWidth="1"/>
    <col min="14" max="16384" width="9.140625" style="171" customWidth="1"/>
  </cols>
  <sheetData>
    <row r="1" spans="2:10" ht="30" customHeight="1">
      <c r="B1" s="308" t="s">
        <v>315</v>
      </c>
      <c r="C1" s="308"/>
      <c r="D1" s="308"/>
      <c r="E1" s="308"/>
      <c r="F1" s="308"/>
      <c r="G1" s="308"/>
      <c r="H1" s="308"/>
      <c r="I1" s="308"/>
      <c r="J1" s="308"/>
    </row>
    <row r="2" spans="2:10" ht="12.75" hidden="1">
      <c r="B2" s="172"/>
      <c r="C2" s="172"/>
      <c r="D2" s="172"/>
      <c r="E2" s="172"/>
      <c r="F2" s="172"/>
      <c r="G2" s="172"/>
      <c r="H2" s="172"/>
      <c r="I2" s="172"/>
      <c r="J2" s="172"/>
    </row>
    <row r="3" spans="2:13" s="173" customFormat="1" ht="20.25" customHeight="1">
      <c r="B3" s="309" t="s">
        <v>0</v>
      </c>
      <c r="C3" s="309" t="s">
        <v>27</v>
      </c>
      <c r="D3" s="309" t="s">
        <v>126</v>
      </c>
      <c r="E3" s="299" t="s">
        <v>316</v>
      </c>
      <c r="F3" s="299" t="s">
        <v>127</v>
      </c>
      <c r="G3" s="299" t="s">
        <v>128</v>
      </c>
      <c r="H3" s="299" t="s">
        <v>317</v>
      </c>
      <c r="I3" s="302" t="s">
        <v>18</v>
      </c>
      <c r="J3" s="303"/>
      <c r="K3" s="304" t="s">
        <v>31</v>
      </c>
      <c r="L3" s="305"/>
      <c r="M3" s="306"/>
    </row>
    <row r="4" spans="2:13" s="173" customFormat="1" ht="32.25" customHeight="1">
      <c r="B4" s="310"/>
      <c r="C4" s="310"/>
      <c r="D4" s="310"/>
      <c r="E4" s="300"/>
      <c r="F4" s="300"/>
      <c r="G4" s="300"/>
      <c r="H4" s="301"/>
      <c r="I4" s="174" t="s">
        <v>129</v>
      </c>
      <c r="J4" s="174" t="s">
        <v>130</v>
      </c>
      <c r="K4" s="175" t="s">
        <v>131</v>
      </c>
      <c r="L4" s="176" t="s">
        <v>132</v>
      </c>
      <c r="M4" s="176" t="s">
        <v>133</v>
      </c>
    </row>
    <row r="5" spans="2:13" s="247" customFormat="1" ht="9" customHeight="1">
      <c r="B5" s="245">
        <v>1</v>
      </c>
      <c r="C5" s="245">
        <v>2</v>
      </c>
      <c r="D5" s="245">
        <v>3</v>
      </c>
      <c r="E5" s="245">
        <v>4</v>
      </c>
      <c r="F5" s="245">
        <v>5</v>
      </c>
      <c r="G5" s="245">
        <v>6</v>
      </c>
      <c r="H5" s="245">
        <v>7</v>
      </c>
      <c r="I5" s="245">
        <v>8</v>
      </c>
      <c r="J5" s="245">
        <v>9</v>
      </c>
      <c r="K5" s="246">
        <v>10</v>
      </c>
      <c r="L5" s="246">
        <v>11</v>
      </c>
      <c r="M5" s="246">
        <v>12</v>
      </c>
    </row>
    <row r="6" spans="2:13" ht="19.5" customHeight="1" hidden="1">
      <c r="B6" s="177"/>
      <c r="C6" s="177"/>
      <c r="D6" s="177"/>
      <c r="E6" s="177"/>
      <c r="F6" s="177"/>
      <c r="G6" s="177"/>
      <c r="H6" s="177"/>
      <c r="I6" s="177"/>
      <c r="J6" s="177"/>
      <c r="K6" s="256"/>
      <c r="L6" s="256"/>
      <c r="M6" s="256"/>
    </row>
    <row r="7" spans="2:13" ht="33.75">
      <c r="B7" s="257">
        <v>710</v>
      </c>
      <c r="C7" s="257">
        <v>71095</v>
      </c>
      <c r="D7" s="181" t="s">
        <v>160</v>
      </c>
      <c r="E7" s="258">
        <v>1198</v>
      </c>
      <c r="F7" s="258">
        <v>-8143.23</v>
      </c>
      <c r="G7" s="258">
        <v>21828.23</v>
      </c>
      <c r="H7" s="258">
        <v>14883</v>
      </c>
      <c r="I7" s="258">
        <v>0</v>
      </c>
      <c r="J7" s="258">
        <v>14883</v>
      </c>
      <c r="K7" s="259">
        <v>0</v>
      </c>
      <c r="L7" s="259">
        <v>0</v>
      </c>
      <c r="M7" s="259">
        <v>14883</v>
      </c>
    </row>
    <row r="8" spans="2:13" ht="33.75">
      <c r="B8" s="180">
        <v>801</v>
      </c>
      <c r="C8" s="180">
        <v>80195</v>
      </c>
      <c r="D8" s="181" t="s">
        <v>161</v>
      </c>
      <c r="E8" s="178">
        <v>33562.5</v>
      </c>
      <c r="F8" s="178">
        <v>0</v>
      </c>
      <c r="G8" s="178">
        <v>17222.97</v>
      </c>
      <c r="H8" s="178">
        <v>50785.47</v>
      </c>
      <c r="I8" s="178">
        <v>50785.47</v>
      </c>
      <c r="J8" s="178">
        <v>0</v>
      </c>
      <c r="K8" s="179">
        <v>33916.31</v>
      </c>
      <c r="L8" s="179">
        <v>13619.16</v>
      </c>
      <c r="M8" s="179">
        <v>3250</v>
      </c>
    </row>
    <row r="9" spans="2:13" ht="73.5" customHeight="1">
      <c r="B9" s="180">
        <v>801</v>
      </c>
      <c r="C9" s="180">
        <v>80195</v>
      </c>
      <c r="D9" s="181" t="s">
        <v>313</v>
      </c>
      <c r="E9" s="178">
        <v>0</v>
      </c>
      <c r="F9" s="178">
        <v>0</v>
      </c>
      <c r="G9" s="178">
        <v>152179.37</v>
      </c>
      <c r="H9" s="178">
        <v>152179.37</v>
      </c>
      <c r="I9" s="178">
        <v>120209.37</v>
      </c>
      <c r="J9" s="178">
        <v>31970</v>
      </c>
      <c r="K9" s="179">
        <v>120335.18</v>
      </c>
      <c r="L9" s="179">
        <v>81.75</v>
      </c>
      <c r="M9" s="179">
        <v>2125</v>
      </c>
    </row>
    <row r="10" spans="2:13" ht="48" customHeight="1">
      <c r="B10" s="180">
        <v>900</v>
      </c>
      <c r="C10" s="180">
        <v>90095</v>
      </c>
      <c r="D10" s="385" t="s">
        <v>180</v>
      </c>
      <c r="E10" s="178">
        <v>0</v>
      </c>
      <c r="F10" s="178">
        <v>0</v>
      </c>
      <c r="G10" s="178">
        <v>87862.62</v>
      </c>
      <c r="H10" s="178">
        <v>87862.62</v>
      </c>
      <c r="I10" s="178">
        <v>0</v>
      </c>
      <c r="J10" s="178">
        <v>87862.62</v>
      </c>
      <c r="K10" s="179">
        <v>55906.07</v>
      </c>
      <c r="L10" s="179">
        <v>0</v>
      </c>
      <c r="M10" s="179">
        <v>31955.13</v>
      </c>
    </row>
    <row r="11" spans="2:13" ht="48" customHeight="1">
      <c r="B11" s="180">
        <v>921</v>
      </c>
      <c r="C11" s="180">
        <v>92109</v>
      </c>
      <c r="D11" s="385" t="s">
        <v>314</v>
      </c>
      <c r="E11" s="178">
        <v>0</v>
      </c>
      <c r="F11" s="178">
        <v>0</v>
      </c>
      <c r="G11" s="178">
        <v>11039</v>
      </c>
      <c r="H11" s="178">
        <v>11039</v>
      </c>
      <c r="I11" s="178">
        <v>11039</v>
      </c>
      <c r="J11" s="178"/>
      <c r="K11" s="179"/>
      <c r="L11" s="179"/>
      <c r="M11" s="179">
        <v>11022.8</v>
      </c>
    </row>
    <row r="12" spans="2:13" s="184" customFormat="1" ht="37.5" customHeight="1">
      <c r="B12" s="302" t="s">
        <v>1</v>
      </c>
      <c r="C12" s="307"/>
      <c r="D12" s="303"/>
      <c r="E12" s="182">
        <f>SUM(E7:E11)</f>
        <v>34760.5</v>
      </c>
      <c r="F12" s="182">
        <f>SUM(F7:F11)</f>
        <v>-8143.23</v>
      </c>
      <c r="G12" s="182">
        <f>SUM(G7:G11)</f>
        <v>290132.19</v>
      </c>
      <c r="H12" s="182">
        <f>SUM(H7:H11)</f>
        <v>316749.45999999996</v>
      </c>
      <c r="I12" s="182">
        <f>SUM(I7:I11)</f>
        <v>182033.84</v>
      </c>
      <c r="J12" s="182">
        <f>SUM(J7:J10)</f>
        <v>134715.62</v>
      </c>
      <c r="K12" s="183">
        <f>SUM(K7:K10)</f>
        <v>210157.56</v>
      </c>
      <c r="L12" s="183">
        <f>SUM(L7:L10)</f>
        <v>13700.91</v>
      </c>
      <c r="M12" s="183">
        <f>SUM(M7:M11)</f>
        <v>63235.93000000001</v>
      </c>
    </row>
    <row r="13" spans="5:10" ht="12.75">
      <c r="E13" s="186"/>
      <c r="F13" s="186"/>
      <c r="G13" s="186"/>
      <c r="H13" s="186"/>
      <c r="I13" s="186"/>
      <c r="J13" s="186"/>
    </row>
    <row r="14" ht="12.75">
      <c r="B14" s="187"/>
    </row>
    <row r="15" ht="12.75">
      <c r="D15" s="188"/>
    </row>
  </sheetData>
  <sheetProtection/>
  <mergeCells count="11">
    <mergeCell ref="F3:F4"/>
    <mergeCell ref="G3:G4"/>
    <mergeCell ref="H3:H4"/>
    <mergeCell ref="I3:J3"/>
    <mergeCell ref="K3:M3"/>
    <mergeCell ref="B12:D12"/>
    <mergeCell ref="B1:J1"/>
    <mergeCell ref="B3:B4"/>
    <mergeCell ref="C3:C4"/>
    <mergeCell ref="D3:D4"/>
    <mergeCell ref="E3:E4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5">
      <selection activeCell="D2" sqref="D2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9.28125" style="0" customWidth="1"/>
    <col min="4" max="4" width="17.28125" style="0" customWidth="1"/>
    <col min="5" max="5" width="34.57421875" style="0" customWidth="1"/>
    <col min="6" max="6" width="13.140625" style="0" customWidth="1"/>
    <col min="7" max="7" width="12.57421875" style="0" customWidth="1"/>
    <col min="8" max="8" width="9.140625" style="13" customWidth="1"/>
    <col min="9" max="9" width="11.28125" style="0" customWidth="1"/>
    <col min="10" max="10" width="11.140625" style="0" customWidth="1"/>
  </cols>
  <sheetData>
    <row r="1" spans="1:9" ht="15.75">
      <c r="A1" s="191"/>
      <c r="B1" s="191"/>
      <c r="C1" s="191"/>
      <c r="D1" s="191" t="s">
        <v>135</v>
      </c>
      <c r="E1" s="192" t="s">
        <v>153</v>
      </c>
      <c r="F1" s="193" t="s">
        <v>156</v>
      </c>
      <c r="G1" s="194"/>
      <c r="H1" s="195"/>
      <c r="I1" s="192"/>
    </row>
    <row r="2" spans="1:8" ht="15.75" customHeight="1">
      <c r="A2" s="191"/>
      <c r="B2" s="191"/>
      <c r="C2" s="191"/>
      <c r="D2" s="191"/>
      <c r="E2" s="191"/>
      <c r="F2" s="374" t="s">
        <v>238</v>
      </c>
      <c r="G2" s="374"/>
      <c r="H2" s="374"/>
    </row>
    <row r="3" spans="1:8" ht="15.75" customHeight="1">
      <c r="A3" s="191"/>
      <c r="B3" s="191"/>
      <c r="C3" s="191"/>
      <c r="D3" s="191"/>
      <c r="E3" s="191"/>
      <c r="F3" s="205"/>
      <c r="G3" s="205"/>
      <c r="H3" s="205"/>
    </row>
    <row r="4" spans="1:8" ht="45" customHeight="1">
      <c r="A4" s="375" t="s">
        <v>202</v>
      </c>
      <c r="B4" s="375"/>
      <c r="C4" s="375"/>
      <c r="D4" s="376"/>
      <c r="E4" s="376"/>
      <c r="F4" s="376"/>
      <c r="G4" s="376"/>
      <c r="H4" s="376"/>
    </row>
    <row r="5" spans="1:8" ht="6" customHeight="1" hidden="1">
      <c r="A5" s="196"/>
      <c r="B5" s="196"/>
      <c r="C5" s="196"/>
      <c r="D5" s="196"/>
      <c r="E5" s="196"/>
      <c r="F5" s="196"/>
      <c r="G5" s="196"/>
      <c r="H5" s="197"/>
    </row>
    <row r="6" spans="1:8" ht="12.75" customHeight="1" hidden="1">
      <c r="A6" s="198"/>
      <c r="B6" s="198"/>
      <c r="C6" s="198"/>
      <c r="D6" s="198"/>
      <c r="E6" s="198"/>
      <c r="F6" s="198"/>
      <c r="G6" s="198"/>
      <c r="H6" s="199"/>
    </row>
    <row r="7" spans="1:10" ht="15" customHeight="1">
      <c r="A7" s="377" t="s">
        <v>23</v>
      </c>
      <c r="B7" s="377" t="s">
        <v>0</v>
      </c>
      <c r="C7" s="377" t="s">
        <v>9</v>
      </c>
      <c r="D7" s="380" t="s">
        <v>136</v>
      </c>
      <c r="E7" s="380" t="s">
        <v>137</v>
      </c>
      <c r="F7" s="371" t="s">
        <v>30</v>
      </c>
      <c r="G7" s="371" t="s">
        <v>31</v>
      </c>
      <c r="H7" s="371" t="s">
        <v>155</v>
      </c>
      <c r="I7" s="371" t="s">
        <v>138</v>
      </c>
      <c r="J7" s="371"/>
    </row>
    <row r="8" spans="1:10" ht="15" customHeight="1">
      <c r="A8" s="378"/>
      <c r="B8" s="378"/>
      <c r="C8" s="378"/>
      <c r="D8" s="381"/>
      <c r="E8" s="383"/>
      <c r="F8" s="371"/>
      <c r="G8" s="371"/>
      <c r="H8" s="371"/>
      <c r="I8" s="371"/>
      <c r="J8" s="371"/>
    </row>
    <row r="9" spans="1:10" ht="15" customHeight="1">
      <c r="A9" s="378"/>
      <c r="B9" s="378"/>
      <c r="C9" s="378"/>
      <c r="D9" s="381"/>
      <c r="E9" s="383"/>
      <c r="F9" s="371"/>
      <c r="G9" s="371"/>
      <c r="H9" s="371"/>
      <c r="I9" s="371"/>
      <c r="J9" s="371"/>
    </row>
    <row r="10" spans="1:10" ht="15" customHeight="1">
      <c r="A10" s="378"/>
      <c r="B10" s="378"/>
      <c r="C10" s="378"/>
      <c r="D10" s="381"/>
      <c r="E10" s="383"/>
      <c r="F10" s="371"/>
      <c r="G10" s="371"/>
      <c r="H10" s="371"/>
      <c r="I10" s="372" t="s">
        <v>2</v>
      </c>
      <c r="J10" s="373" t="s">
        <v>4</v>
      </c>
    </row>
    <row r="11" spans="1:10" ht="18" customHeight="1">
      <c r="A11" s="378"/>
      <c r="B11" s="378"/>
      <c r="C11" s="378"/>
      <c r="D11" s="381"/>
      <c r="E11" s="383"/>
      <c r="F11" s="371"/>
      <c r="G11" s="371"/>
      <c r="H11" s="371"/>
      <c r="I11" s="372"/>
      <c r="J11" s="373"/>
    </row>
    <row r="12" spans="1:10" ht="12.75" customHeight="1">
      <c r="A12" s="379"/>
      <c r="B12" s="379"/>
      <c r="C12" s="379"/>
      <c r="D12" s="382"/>
      <c r="E12" s="384"/>
      <c r="F12" s="371"/>
      <c r="G12" s="371"/>
      <c r="H12" s="371"/>
      <c r="I12" s="372"/>
      <c r="J12" s="373"/>
    </row>
    <row r="13" spans="1:10" s="244" customFormat="1" ht="14.25" customHeight="1">
      <c r="A13" s="241">
        <v>1</v>
      </c>
      <c r="B13" s="242">
        <v>2</v>
      </c>
      <c r="C13" s="242">
        <v>3</v>
      </c>
      <c r="D13" s="242">
        <v>4</v>
      </c>
      <c r="E13" s="242">
        <v>5</v>
      </c>
      <c r="F13" s="243">
        <v>6</v>
      </c>
      <c r="G13" s="243">
        <v>7</v>
      </c>
      <c r="H13" s="243">
        <v>8</v>
      </c>
      <c r="I13" s="243">
        <v>9</v>
      </c>
      <c r="J13" s="243">
        <v>10</v>
      </c>
    </row>
    <row r="14" spans="1:10" ht="31.5">
      <c r="A14" s="200">
        <v>1</v>
      </c>
      <c r="B14" s="200">
        <v>600</v>
      </c>
      <c r="C14" s="200">
        <v>60016</v>
      </c>
      <c r="D14" s="200" t="s">
        <v>139</v>
      </c>
      <c r="E14" s="200" t="s">
        <v>193</v>
      </c>
      <c r="F14" s="222">
        <v>11065.67</v>
      </c>
      <c r="G14" s="220">
        <v>10977.75</v>
      </c>
      <c r="H14" s="221">
        <v>99.2</v>
      </c>
      <c r="I14" s="220">
        <v>10977.75</v>
      </c>
      <c r="J14" s="220"/>
    </row>
    <row r="15" spans="1:10" ht="47.25">
      <c r="A15" s="200">
        <v>2</v>
      </c>
      <c r="B15" s="200">
        <v>900</v>
      </c>
      <c r="C15" s="200">
        <v>90095</v>
      </c>
      <c r="D15" s="200" t="s">
        <v>140</v>
      </c>
      <c r="E15" s="200" t="s">
        <v>184</v>
      </c>
      <c r="F15" s="222">
        <v>1613.77</v>
      </c>
      <c r="G15" s="220">
        <v>1613.77</v>
      </c>
      <c r="H15" s="221">
        <v>100</v>
      </c>
      <c r="I15" s="220">
        <v>1613.77</v>
      </c>
      <c r="J15" s="220"/>
    </row>
    <row r="16" spans="1:10" ht="31.5">
      <c r="A16" s="200">
        <v>3</v>
      </c>
      <c r="B16" s="200">
        <v>600</v>
      </c>
      <c r="C16" s="200">
        <v>60016</v>
      </c>
      <c r="D16" s="200" t="s">
        <v>140</v>
      </c>
      <c r="E16" s="200" t="s">
        <v>185</v>
      </c>
      <c r="F16" s="223">
        <v>35000</v>
      </c>
      <c r="G16" s="220">
        <v>34922.16</v>
      </c>
      <c r="H16" s="221">
        <v>99.78</v>
      </c>
      <c r="I16" s="220">
        <v>34922.16</v>
      </c>
      <c r="J16" s="220"/>
    </row>
    <row r="17" spans="1:10" ht="47.25">
      <c r="A17" s="200">
        <v>4</v>
      </c>
      <c r="B17" s="200">
        <v>921</v>
      </c>
      <c r="C17" s="200">
        <v>92109</v>
      </c>
      <c r="D17" s="207" t="s">
        <v>141</v>
      </c>
      <c r="E17" s="200" t="s">
        <v>186</v>
      </c>
      <c r="F17" s="223">
        <v>5652.82</v>
      </c>
      <c r="G17" s="220">
        <v>5646.76</v>
      </c>
      <c r="H17" s="221">
        <v>99.89</v>
      </c>
      <c r="I17" s="220">
        <v>5646.76</v>
      </c>
      <c r="J17" s="220"/>
    </row>
    <row r="18" spans="1:10" ht="47.25">
      <c r="A18" s="200">
        <v>5</v>
      </c>
      <c r="B18" s="200">
        <v>921</v>
      </c>
      <c r="C18" s="200">
        <v>92109</v>
      </c>
      <c r="D18" s="207" t="s">
        <v>141</v>
      </c>
      <c r="E18" s="206" t="s">
        <v>187</v>
      </c>
      <c r="F18" s="223">
        <v>6500</v>
      </c>
      <c r="G18" s="220">
        <v>6380</v>
      </c>
      <c r="H18" s="221">
        <v>98.15</v>
      </c>
      <c r="I18" s="220">
        <v>6380</v>
      </c>
      <c r="J18" s="220"/>
    </row>
    <row r="19" spans="1:10" ht="47.25">
      <c r="A19" s="200">
        <v>6</v>
      </c>
      <c r="B19" s="200">
        <v>921</v>
      </c>
      <c r="C19" s="200">
        <v>92109</v>
      </c>
      <c r="D19" s="200" t="s">
        <v>142</v>
      </c>
      <c r="E19" s="200" t="s">
        <v>186</v>
      </c>
      <c r="F19" s="222">
        <v>9400</v>
      </c>
      <c r="G19" s="220">
        <v>9399.71</v>
      </c>
      <c r="H19" s="221">
        <v>100</v>
      </c>
      <c r="I19" s="220">
        <v>9399.71</v>
      </c>
      <c r="J19" s="220"/>
    </row>
    <row r="20" spans="1:10" ht="47.25">
      <c r="A20" s="200">
        <v>7</v>
      </c>
      <c r="B20" s="200">
        <v>921</v>
      </c>
      <c r="C20" s="200">
        <v>92109</v>
      </c>
      <c r="D20" s="200" t="s">
        <v>142</v>
      </c>
      <c r="E20" s="206" t="s">
        <v>188</v>
      </c>
      <c r="F20" s="222">
        <v>7450.87</v>
      </c>
      <c r="G20" s="220">
        <v>7450.87</v>
      </c>
      <c r="H20" s="221">
        <v>100</v>
      </c>
      <c r="I20" s="220">
        <v>7450.87</v>
      </c>
      <c r="J20" s="220"/>
    </row>
    <row r="21" spans="1:10" ht="32.25" customHeight="1">
      <c r="A21" s="200">
        <v>8</v>
      </c>
      <c r="B21" s="200">
        <v>600</v>
      </c>
      <c r="C21" s="200">
        <v>60016</v>
      </c>
      <c r="D21" s="200" t="s">
        <v>143</v>
      </c>
      <c r="E21" s="206" t="s">
        <v>194</v>
      </c>
      <c r="F21" s="222">
        <v>13900.03</v>
      </c>
      <c r="G21" s="220">
        <v>13827.66</v>
      </c>
      <c r="H21" s="221">
        <v>99.48</v>
      </c>
      <c r="I21" s="220">
        <v>13827.66</v>
      </c>
      <c r="J21" s="220"/>
    </row>
    <row r="22" spans="1:10" ht="31.5">
      <c r="A22" s="200">
        <v>9</v>
      </c>
      <c r="B22" s="200">
        <v>600</v>
      </c>
      <c r="C22" s="200">
        <v>60016</v>
      </c>
      <c r="D22" s="200" t="s">
        <v>144</v>
      </c>
      <c r="E22" s="200" t="s">
        <v>189</v>
      </c>
      <c r="F22" s="222">
        <v>2281.65</v>
      </c>
      <c r="G22" s="220">
        <v>2281.65</v>
      </c>
      <c r="H22" s="221">
        <v>100</v>
      </c>
      <c r="I22" s="220">
        <v>2281.65</v>
      </c>
      <c r="J22" s="220"/>
    </row>
    <row r="23" spans="1:10" ht="47.25">
      <c r="A23" s="200">
        <v>10</v>
      </c>
      <c r="B23" s="200">
        <v>900</v>
      </c>
      <c r="C23" s="200">
        <v>90015</v>
      </c>
      <c r="D23" s="200" t="s">
        <v>144</v>
      </c>
      <c r="E23" s="200" t="s">
        <v>190</v>
      </c>
      <c r="F23" s="222">
        <v>24120.64</v>
      </c>
      <c r="G23" s="220">
        <v>23739</v>
      </c>
      <c r="H23" s="221">
        <v>98.42</v>
      </c>
      <c r="I23" s="220"/>
      <c r="J23" s="220">
        <v>23739</v>
      </c>
    </row>
    <row r="24" spans="1:10" ht="30" customHeight="1">
      <c r="A24" s="200">
        <v>11</v>
      </c>
      <c r="B24" s="200">
        <v>600</v>
      </c>
      <c r="C24" s="200">
        <v>60016</v>
      </c>
      <c r="D24" s="200" t="s">
        <v>145</v>
      </c>
      <c r="E24" s="200" t="s">
        <v>191</v>
      </c>
      <c r="F24" s="222">
        <v>38826.9</v>
      </c>
      <c r="G24" s="220">
        <v>38729.5</v>
      </c>
      <c r="H24" s="221">
        <v>99.75</v>
      </c>
      <c r="I24" s="220">
        <v>38729.5</v>
      </c>
      <c r="J24" s="220"/>
    </row>
    <row r="25" spans="1:10" ht="30" customHeight="1">
      <c r="A25" s="200">
        <v>12</v>
      </c>
      <c r="B25" s="200">
        <v>600</v>
      </c>
      <c r="C25" s="200">
        <v>60016</v>
      </c>
      <c r="D25" s="200" t="s">
        <v>146</v>
      </c>
      <c r="E25" s="200" t="s">
        <v>165</v>
      </c>
      <c r="F25" s="222">
        <v>22092.51</v>
      </c>
      <c r="G25" s="220">
        <v>11722</v>
      </c>
      <c r="H25" s="221">
        <v>53.06</v>
      </c>
      <c r="I25" s="220">
        <v>11722</v>
      </c>
      <c r="J25" s="220"/>
    </row>
    <row r="26" spans="1:10" ht="63">
      <c r="A26" s="200">
        <v>13</v>
      </c>
      <c r="B26" s="200">
        <v>750</v>
      </c>
      <c r="C26" s="200">
        <v>75075</v>
      </c>
      <c r="D26" s="200" t="s">
        <v>147</v>
      </c>
      <c r="E26" s="200" t="s">
        <v>235</v>
      </c>
      <c r="F26" s="222">
        <v>4113.16</v>
      </c>
      <c r="G26" s="220">
        <v>4008.4</v>
      </c>
      <c r="H26" s="221">
        <v>97.45</v>
      </c>
      <c r="I26" s="220">
        <v>4008.4</v>
      </c>
      <c r="J26" s="220"/>
    </row>
    <row r="27" spans="1:10" ht="47.25">
      <c r="A27" s="200">
        <v>14</v>
      </c>
      <c r="B27" s="200">
        <v>900</v>
      </c>
      <c r="C27" s="200">
        <v>90015</v>
      </c>
      <c r="D27" s="200" t="s">
        <v>147</v>
      </c>
      <c r="E27" s="200" t="s">
        <v>236</v>
      </c>
      <c r="F27" s="222">
        <v>12000</v>
      </c>
      <c r="G27" s="220">
        <v>11000</v>
      </c>
      <c r="H27" s="221">
        <v>91.67</v>
      </c>
      <c r="I27" s="220">
        <v>11000</v>
      </c>
      <c r="J27" s="220"/>
    </row>
    <row r="28" spans="1:10" ht="31.5">
      <c r="A28" s="200">
        <v>15</v>
      </c>
      <c r="B28" s="200">
        <v>600</v>
      </c>
      <c r="C28" s="200">
        <v>60016</v>
      </c>
      <c r="D28" s="200" t="s">
        <v>154</v>
      </c>
      <c r="E28" s="200" t="s">
        <v>192</v>
      </c>
      <c r="F28" s="222">
        <v>11453.94</v>
      </c>
      <c r="G28" s="220">
        <v>11434.08</v>
      </c>
      <c r="H28" s="221">
        <v>99.83</v>
      </c>
      <c r="I28" s="220">
        <v>11434.08</v>
      </c>
      <c r="J28" s="220"/>
    </row>
    <row r="29" spans="1:10" ht="31.5">
      <c r="A29" s="200">
        <v>16</v>
      </c>
      <c r="B29" s="201">
        <v>600</v>
      </c>
      <c r="C29" s="201">
        <v>60016</v>
      </c>
      <c r="D29" s="200" t="s">
        <v>148</v>
      </c>
      <c r="E29" s="202" t="s">
        <v>166</v>
      </c>
      <c r="F29" s="222">
        <v>13045.84</v>
      </c>
      <c r="G29" s="220">
        <v>12983.88</v>
      </c>
      <c r="H29" s="221">
        <v>99.53</v>
      </c>
      <c r="I29" s="220">
        <v>12983.88</v>
      </c>
      <c r="J29" s="220"/>
    </row>
    <row r="30" spans="1:10" ht="47.25">
      <c r="A30" s="200">
        <v>17</v>
      </c>
      <c r="B30" s="201">
        <v>921</v>
      </c>
      <c r="C30" s="201">
        <v>92109</v>
      </c>
      <c r="D30" s="200" t="s">
        <v>149</v>
      </c>
      <c r="E30" s="202" t="s">
        <v>237</v>
      </c>
      <c r="F30" s="222">
        <v>14365.95</v>
      </c>
      <c r="G30" s="220">
        <v>14330.79</v>
      </c>
      <c r="H30" s="221">
        <v>99.76</v>
      </c>
      <c r="I30" s="220"/>
      <c r="J30" s="220">
        <v>14330.79</v>
      </c>
    </row>
    <row r="31" spans="1:10" ht="21.75" customHeight="1">
      <c r="A31" s="369" t="s">
        <v>1</v>
      </c>
      <c r="B31" s="370"/>
      <c r="C31" s="370"/>
      <c r="D31" s="370"/>
      <c r="E31" s="203"/>
      <c r="F31" s="219">
        <f>SUM(F14:F30)</f>
        <v>232883.75000000003</v>
      </c>
      <c r="G31" s="219">
        <f>SUM(G14:G30)</f>
        <v>220447.98</v>
      </c>
      <c r="H31" s="221">
        <v>94.66</v>
      </c>
      <c r="I31" s="220">
        <f>SUM(I14:I30)</f>
        <v>182378.19</v>
      </c>
      <c r="J31" s="220">
        <f>SUM(J14:J30)</f>
        <v>38069.79</v>
      </c>
    </row>
  </sheetData>
  <sheetProtection/>
  <mergeCells count="14">
    <mergeCell ref="F2:H2"/>
    <mergeCell ref="A4:H4"/>
    <mergeCell ref="A7:A12"/>
    <mergeCell ref="B7:B12"/>
    <mergeCell ref="C7:C12"/>
    <mergeCell ref="D7:D12"/>
    <mergeCell ref="E7:E12"/>
    <mergeCell ref="A31:D31"/>
    <mergeCell ref="F7:F12"/>
    <mergeCell ref="G7:G12"/>
    <mergeCell ref="H7:H12"/>
    <mergeCell ref="I10:I12"/>
    <mergeCell ref="I7:J9"/>
    <mergeCell ref="J10:J1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="96" zoomScaleNormal="96" zoomScalePageLayoutView="0" workbookViewId="0" topLeftCell="A124">
      <selection activeCell="F84" sqref="F84"/>
    </sheetView>
  </sheetViews>
  <sheetFormatPr defaultColWidth="9.140625" defaultRowHeight="12.75"/>
  <cols>
    <col min="1" max="1" width="6.8515625" style="1" customWidth="1"/>
    <col min="2" max="2" width="52.421875" style="2" customWidth="1"/>
    <col min="3" max="3" width="18.421875" style="13" customWidth="1"/>
    <col min="4" max="4" width="15.28125" style="44" customWidth="1"/>
    <col min="5" max="5" width="10.57421875" style="3" customWidth="1"/>
    <col min="6" max="6" width="14.140625" style="3" customWidth="1"/>
    <col min="7" max="7" width="21.421875" style="3" customWidth="1"/>
  </cols>
  <sheetData>
    <row r="1" spans="2:7" ht="18">
      <c r="B1" s="4"/>
      <c r="D1" s="3" t="s">
        <v>59</v>
      </c>
      <c r="F1"/>
      <c r="G1"/>
    </row>
    <row r="2" spans="2:7" ht="18">
      <c r="B2" s="4"/>
      <c r="D2" s="3" t="s">
        <v>302</v>
      </c>
      <c r="F2"/>
      <c r="G2"/>
    </row>
    <row r="4" spans="1:7" s="5" customFormat="1" ht="15" customHeight="1">
      <c r="A4" s="312" t="s">
        <v>0</v>
      </c>
      <c r="B4" s="313" t="s">
        <v>34</v>
      </c>
      <c r="C4" s="315" t="s">
        <v>30</v>
      </c>
      <c r="D4" s="316" t="s">
        <v>31</v>
      </c>
      <c r="E4" s="314" t="s">
        <v>32</v>
      </c>
      <c r="F4" s="314" t="s">
        <v>3</v>
      </c>
      <c r="G4" s="314"/>
    </row>
    <row r="5" spans="1:7" s="5" customFormat="1" ht="89.25" customHeight="1">
      <c r="A5" s="312"/>
      <c r="B5" s="313"/>
      <c r="C5" s="315"/>
      <c r="D5" s="316"/>
      <c r="E5" s="314"/>
      <c r="F5" s="23" t="s">
        <v>5</v>
      </c>
      <c r="G5" s="24" t="s">
        <v>6</v>
      </c>
    </row>
    <row r="6" spans="1:7" s="5" customFormat="1" ht="15" customHeight="1">
      <c r="A6" s="28">
        <v>1</v>
      </c>
      <c r="B6" s="28">
        <v>2</v>
      </c>
      <c r="C6" s="112">
        <v>3</v>
      </c>
      <c r="D6" s="62">
        <v>4</v>
      </c>
      <c r="E6" s="28">
        <v>5</v>
      </c>
      <c r="F6" s="28">
        <v>6</v>
      </c>
      <c r="G6" s="28">
        <v>7</v>
      </c>
    </row>
    <row r="7" spans="1:7" s="5" customFormat="1" ht="13.5" customHeight="1">
      <c r="A7" s="29"/>
      <c r="B7" s="30"/>
      <c r="C7" s="104" t="s">
        <v>2</v>
      </c>
      <c r="D7" s="45"/>
      <c r="E7" s="30"/>
      <c r="F7" s="30"/>
      <c r="G7" s="31"/>
    </row>
    <row r="8" spans="1:7" s="54" customFormat="1" ht="16.5" customHeight="1">
      <c r="A8" s="25" t="s">
        <v>7</v>
      </c>
      <c r="B8" s="52" t="s">
        <v>10</v>
      </c>
      <c r="C8" s="89">
        <f>SUM(C9:C12)</f>
        <v>84211.86</v>
      </c>
      <c r="D8" s="53">
        <f>SUM(D9:D12)</f>
        <v>84213.07</v>
      </c>
      <c r="E8" s="56">
        <v>100</v>
      </c>
      <c r="F8" s="89">
        <f>SUM(F9:F12)</f>
        <v>75498.86</v>
      </c>
      <c r="G8" s="169"/>
    </row>
    <row r="9" spans="1:7" s="66" customFormat="1" ht="51">
      <c r="A9" s="26" t="s">
        <v>54</v>
      </c>
      <c r="B9" s="63" t="s">
        <v>211</v>
      </c>
      <c r="C9" s="90">
        <v>8250</v>
      </c>
      <c r="D9" s="64">
        <v>8250.76</v>
      </c>
      <c r="E9" s="65">
        <v>100.01</v>
      </c>
      <c r="F9" s="90"/>
      <c r="G9" s="170"/>
    </row>
    <row r="10" spans="1:7" s="66" customFormat="1" ht="16.5" customHeight="1">
      <c r="A10" s="26"/>
      <c r="B10" s="63" t="s">
        <v>208</v>
      </c>
      <c r="C10" s="90">
        <v>407</v>
      </c>
      <c r="D10" s="64">
        <v>407.4</v>
      </c>
      <c r="E10" s="65">
        <v>100.1</v>
      </c>
      <c r="F10" s="90"/>
      <c r="G10" s="170"/>
    </row>
    <row r="11" spans="1:7" s="66" customFormat="1" ht="16.5" customHeight="1">
      <c r="A11" s="26"/>
      <c r="B11" s="63" t="s">
        <v>311</v>
      </c>
      <c r="C11" s="90">
        <v>56</v>
      </c>
      <c r="D11" s="64">
        <v>56.05</v>
      </c>
      <c r="E11" s="65">
        <v>100.09</v>
      </c>
      <c r="F11" s="90"/>
      <c r="G11" s="170"/>
    </row>
    <row r="12" spans="1:7" s="6" customFormat="1" ht="55.5" customHeight="1">
      <c r="A12" s="27"/>
      <c r="B12" s="36" t="s">
        <v>209</v>
      </c>
      <c r="C12" s="74">
        <v>75498.86</v>
      </c>
      <c r="D12" s="74">
        <v>75498.86</v>
      </c>
      <c r="E12" s="57">
        <v>100</v>
      </c>
      <c r="F12" s="74">
        <v>75498.86</v>
      </c>
      <c r="G12" s="79"/>
    </row>
    <row r="13" spans="1:7" ht="28.5" customHeight="1">
      <c r="A13" s="204">
        <v>400</v>
      </c>
      <c r="B13" s="35" t="s">
        <v>33</v>
      </c>
      <c r="C13" s="73">
        <f>SUM(C14:C17)</f>
        <v>402225</v>
      </c>
      <c r="D13" s="46">
        <f>SUM(D14:D17)</f>
        <v>386649.77</v>
      </c>
      <c r="E13" s="59">
        <v>96.13</v>
      </c>
      <c r="F13" s="88">
        <f>SUM(F14:F19)</f>
        <v>0</v>
      </c>
      <c r="G13" s="88"/>
    </row>
    <row r="14" spans="1:7" ht="12.75">
      <c r="A14" s="26"/>
      <c r="B14" s="32" t="s">
        <v>8</v>
      </c>
      <c r="C14" s="105">
        <v>400000</v>
      </c>
      <c r="D14" s="51">
        <v>384401.55</v>
      </c>
      <c r="E14" s="58">
        <v>96.1</v>
      </c>
      <c r="F14" s="91"/>
      <c r="G14" s="78"/>
    </row>
    <row r="15" spans="1:7" s="6" customFormat="1" ht="19.5" customHeight="1">
      <c r="A15" s="67"/>
      <c r="B15" s="63" t="s">
        <v>208</v>
      </c>
      <c r="C15" s="74">
        <v>1100</v>
      </c>
      <c r="D15" s="68">
        <v>1120.58</v>
      </c>
      <c r="E15" s="69">
        <v>101.87</v>
      </c>
      <c r="F15" s="92"/>
      <c r="G15" s="92"/>
    </row>
    <row r="16" spans="1:7" s="6" customFormat="1" ht="19.5" customHeight="1">
      <c r="A16" s="67"/>
      <c r="B16" s="36" t="s">
        <v>210</v>
      </c>
      <c r="C16" s="74">
        <v>1125</v>
      </c>
      <c r="D16" s="68">
        <v>1125.4</v>
      </c>
      <c r="E16" s="69">
        <v>100.04</v>
      </c>
      <c r="F16" s="92"/>
      <c r="G16" s="92"/>
    </row>
    <row r="17" spans="1:7" s="6" customFormat="1" ht="19.5" customHeight="1">
      <c r="A17" s="67"/>
      <c r="B17" s="36" t="s">
        <v>169</v>
      </c>
      <c r="C17" s="74">
        <v>0</v>
      </c>
      <c r="D17" s="68">
        <v>2.24</v>
      </c>
      <c r="E17" s="69">
        <v>0</v>
      </c>
      <c r="F17" s="92"/>
      <c r="G17" s="92"/>
    </row>
    <row r="18" spans="1:7" s="8" customFormat="1" ht="19.5" customHeight="1">
      <c r="A18" s="118">
        <v>600</v>
      </c>
      <c r="B18" s="35" t="s">
        <v>12</v>
      </c>
      <c r="C18" s="73">
        <f>SUM(C19)</f>
        <v>7208.1</v>
      </c>
      <c r="D18" s="295">
        <f>SUM(D19)</f>
        <v>6251.4</v>
      </c>
      <c r="E18" s="296">
        <v>86.73</v>
      </c>
      <c r="F18" s="297">
        <f>SUM(F19)</f>
        <v>0</v>
      </c>
      <c r="G18" s="297"/>
    </row>
    <row r="19" spans="1:7" s="6" customFormat="1" ht="38.25">
      <c r="A19" s="67"/>
      <c r="B19" s="36" t="s">
        <v>296</v>
      </c>
      <c r="C19" s="74">
        <v>7208.1</v>
      </c>
      <c r="D19" s="68">
        <v>6251.4</v>
      </c>
      <c r="E19" s="69">
        <v>86.73</v>
      </c>
      <c r="F19" s="92"/>
      <c r="G19" s="92"/>
    </row>
    <row r="20" spans="1:7" ht="12.75">
      <c r="A20" s="25">
        <v>700</v>
      </c>
      <c r="B20" s="35" t="s">
        <v>13</v>
      </c>
      <c r="C20" s="88">
        <f>SUM(C21:C26)</f>
        <v>146121</v>
      </c>
      <c r="D20" s="47">
        <f>SUM(D21:D26)</f>
        <v>139042.65</v>
      </c>
      <c r="E20" s="59">
        <v>95.16</v>
      </c>
      <c r="F20" s="88">
        <f>SUM(F21:F25)</f>
        <v>0</v>
      </c>
      <c r="G20" s="88"/>
    </row>
    <row r="21" spans="1:7" ht="25.5">
      <c r="A21" s="26"/>
      <c r="B21" s="36" t="s">
        <v>150</v>
      </c>
      <c r="C21" s="78">
        <v>6271</v>
      </c>
      <c r="D21" s="49">
        <v>1253.81</v>
      </c>
      <c r="E21" s="60">
        <v>19.99</v>
      </c>
      <c r="F21" s="78"/>
      <c r="G21" s="78"/>
    </row>
    <row r="22" spans="1:7" ht="53.25" customHeight="1">
      <c r="A22" s="26"/>
      <c r="B22" s="63" t="s">
        <v>211</v>
      </c>
      <c r="C22" s="78">
        <v>74969</v>
      </c>
      <c r="D22" s="49">
        <v>74367.3</v>
      </c>
      <c r="E22" s="60">
        <v>99.2</v>
      </c>
      <c r="F22" s="78"/>
      <c r="G22" s="78"/>
    </row>
    <row r="23" spans="1:7" ht="21" customHeight="1">
      <c r="A23" s="26"/>
      <c r="B23" s="32" t="s">
        <v>8</v>
      </c>
      <c r="C23" s="78">
        <v>45000</v>
      </c>
      <c r="D23" s="49">
        <v>43538.44</v>
      </c>
      <c r="E23" s="60">
        <v>96.75</v>
      </c>
      <c r="F23" s="78"/>
      <c r="G23" s="78"/>
    </row>
    <row r="24" spans="1:7" ht="12.75">
      <c r="A24" s="26"/>
      <c r="B24" s="63" t="s">
        <v>208</v>
      </c>
      <c r="C24" s="78">
        <v>550</v>
      </c>
      <c r="D24" s="49">
        <v>551.9</v>
      </c>
      <c r="E24" s="60">
        <v>100.35</v>
      </c>
      <c r="F24" s="78"/>
      <c r="G24" s="78"/>
    </row>
    <row r="25" spans="1:7" ht="12.75">
      <c r="A25" s="26"/>
      <c r="B25" s="36" t="s">
        <v>157</v>
      </c>
      <c r="C25" s="78">
        <v>148</v>
      </c>
      <c r="D25" s="49">
        <v>147.82</v>
      </c>
      <c r="E25" s="60">
        <v>99.88</v>
      </c>
      <c r="F25" s="78"/>
      <c r="G25" s="78"/>
    </row>
    <row r="26" spans="1:7" ht="12.75">
      <c r="A26" s="26"/>
      <c r="B26" s="36" t="s">
        <v>297</v>
      </c>
      <c r="C26" s="78">
        <v>19183</v>
      </c>
      <c r="D26" s="49">
        <v>19183.38</v>
      </c>
      <c r="E26" s="60">
        <v>100</v>
      </c>
      <c r="F26" s="78"/>
      <c r="G26" s="78"/>
    </row>
    <row r="27" spans="1:7" ht="12.75">
      <c r="A27" s="25">
        <v>750</v>
      </c>
      <c r="B27" s="35" t="s">
        <v>14</v>
      </c>
      <c r="C27" s="88">
        <f>SUM(C28:C35)</f>
        <v>86924</v>
      </c>
      <c r="D27" s="47">
        <f>SUM(D28:D35)</f>
        <v>86555.01</v>
      </c>
      <c r="E27" s="59">
        <v>99.58</v>
      </c>
      <c r="F27" s="88">
        <f>SUM(F28:F35)</f>
        <v>59238</v>
      </c>
      <c r="G27" s="88"/>
    </row>
    <row r="28" spans="1:7" ht="25.5">
      <c r="A28" s="26"/>
      <c r="B28" s="36" t="s">
        <v>158</v>
      </c>
      <c r="C28" s="78">
        <v>4500</v>
      </c>
      <c r="D28" s="49">
        <v>4296</v>
      </c>
      <c r="E28" s="60">
        <v>95.47</v>
      </c>
      <c r="F28" s="78"/>
      <c r="G28" s="78"/>
    </row>
    <row r="29" spans="1:7" ht="12.75">
      <c r="A29" s="26"/>
      <c r="B29" s="63" t="s">
        <v>210</v>
      </c>
      <c r="C29" s="78">
        <v>418</v>
      </c>
      <c r="D29" s="49">
        <v>417.43</v>
      </c>
      <c r="E29" s="60">
        <v>99.86</v>
      </c>
      <c r="F29" s="78"/>
      <c r="G29" s="78"/>
    </row>
    <row r="30" spans="1:7" ht="12.75">
      <c r="A30" s="26"/>
      <c r="B30" s="36" t="s">
        <v>172</v>
      </c>
      <c r="C30" s="78">
        <v>1946</v>
      </c>
      <c r="D30" s="49">
        <v>1945.81</v>
      </c>
      <c r="E30" s="60">
        <v>99.99</v>
      </c>
      <c r="F30" s="78"/>
      <c r="G30" s="78"/>
    </row>
    <row r="31" spans="1:7" ht="12.75">
      <c r="A31" s="26"/>
      <c r="B31" s="36" t="s">
        <v>40</v>
      </c>
      <c r="C31" s="78">
        <v>400</v>
      </c>
      <c r="D31" s="49">
        <v>411</v>
      </c>
      <c r="E31" s="60">
        <v>102.75</v>
      </c>
      <c r="F31" s="78"/>
      <c r="G31" s="78"/>
    </row>
    <row r="32" spans="1:7" ht="51">
      <c r="A32" s="26"/>
      <c r="B32" s="36" t="s">
        <v>209</v>
      </c>
      <c r="C32" s="78">
        <v>49414</v>
      </c>
      <c r="D32" s="49">
        <v>49414</v>
      </c>
      <c r="E32" s="60">
        <v>100</v>
      </c>
      <c r="F32" s="49">
        <v>49414</v>
      </c>
      <c r="G32" s="78"/>
    </row>
    <row r="33" spans="1:7" ht="39.75" customHeight="1">
      <c r="A33" s="26"/>
      <c r="B33" s="32" t="s">
        <v>213</v>
      </c>
      <c r="C33" s="78">
        <v>20239</v>
      </c>
      <c r="D33" s="49">
        <v>20239.02</v>
      </c>
      <c r="E33" s="60">
        <v>100</v>
      </c>
      <c r="F33" s="78"/>
      <c r="G33" s="78"/>
    </row>
    <row r="34" spans="1:7" ht="39.75" customHeight="1">
      <c r="A34" s="26"/>
      <c r="B34" s="36" t="s">
        <v>45</v>
      </c>
      <c r="C34" s="78">
        <v>7</v>
      </c>
      <c r="D34" s="49">
        <v>7.75</v>
      </c>
      <c r="E34" s="60">
        <v>110.71</v>
      </c>
      <c r="F34" s="78"/>
      <c r="G34" s="78"/>
    </row>
    <row r="35" spans="1:7" ht="39.75" customHeight="1">
      <c r="A35" s="26"/>
      <c r="B35" s="36" t="s">
        <v>125</v>
      </c>
      <c r="C35" s="78">
        <v>10000</v>
      </c>
      <c r="D35" s="49">
        <v>9824</v>
      </c>
      <c r="E35" s="60">
        <v>98.24</v>
      </c>
      <c r="F35" s="78">
        <v>9824</v>
      </c>
      <c r="G35" s="78"/>
    </row>
    <row r="36" spans="1:7" ht="12.75">
      <c r="A36" s="25">
        <v>751</v>
      </c>
      <c r="B36" s="35" t="s">
        <v>50</v>
      </c>
      <c r="C36" s="88">
        <f>SUM(C37)</f>
        <v>50619</v>
      </c>
      <c r="D36" s="47">
        <f>SUM(D37)</f>
        <v>50241.59</v>
      </c>
      <c r="E36" s="59">
        <v>99.25</v>
      </c>
      <c r="F36" s="88">
        <f>SUM(F37)</f>
        <v>50241.59</v>
      </c>
      <c r="G36" s="88"/>
    </row>
    <row r="37" spans="1:7" ht="51">
      <c r="A37" s="26"/>
      <c r="B37" s="36" t="s">
        <v>209</v>
      </c>
      <c r="C37" s="78">
        <v>50619</v>
      </c>
      <c r="D37" s="49">
        <v>50241.59</v>
      </c>
      <c r="E37" s="60">
        <v>99.25</v>
      </c>
      <c r="F37" s="78">
        <v>50241.59</v>
      </c>
      <c r="G37" s="78"/>
    </row>
    <row r="38" spans="1:7" s="8" customFormat="1" ht="12.75">
      <c r="A38" s="25">
        <v>754</v>
      </c>
      <c r="B38" s="71" t="str">
        <f>'[1]zał. nr 2'!$C$39</f>
        <v>Bezpieczeństwo publiczne i ochrona przeciwpożarowa</v>
      </c>
      <c r="C38" s="88">
        <f>SUM(C39)</f>
        <v>29335.46</v>
      </c>
      <c r="D38" s="47">
        <f>SUM(D39)</f>
        <v>29335.43</v>
      </c>
      <c r="E38" s="59">
        <v>100</v>
      </c>
      <c r="F38" s="88">
        <f>SUM(F39)</f>
        <v>29335.43</v>
      </c>
      <c r="G38" s="88"/>
    </row>
    <row r="39" spans="1:7" ht="38.25">
      <c r="A39" s="26"/>
      <c r="B39" s="36" t="s">
        <v>125</v>
      </c>
      <c r="C39" s="78">
        <v>29335.46</v>
      </c>
      <c r="D39" s="49">
        <v>29335.43</v>
      </c>
      <c r="E39" s="60">
        <v>100</v>
      </c>
      <c r="F39" s="78">
        <v>29335.43</v>
      </c>
      <c r="G39" s="78"/>
    </row>
    <row r="40" spans="1:7" ht="12.75">
      <c r="A40" s="25">
        <v>756</v>
      </c>
      <c r="B40" s="35" t="s">
        <v>51</v>
      </c>
      <c r="C40" s="88">
        <f>SUM(C41:C54)</f>
        <v>4810862.97</v>
      </c>
      <c r="D40" s="47">
        <f>SUM(D41:D54)</f>
        <v>4822487.6</v>
      </c>
      <c r="E40" s="59">
        <v>100.24</v>
      </c>
      <c r="F40" s="88">
        <f>SUM(F41:F54)</f>
        <v>0</v>
      </c>
      <c r="G40" s="88"/>
    </row>
    <row r="41" spans="1:7" ht="12.75">
      <c r="A41" s="26"/>
      <c r="B41" s="36" t="s">
        <v>214</v>
      </c>
      <c r="C41" s="78">
        <v>2734427</v>
      </c>
      <c r="D41" s="49">
        <v>2760283</v>
      </c>
      <c r="E41" s="60">
        <v>100.95</v>
      </c>
      <c r="F41" s="78"/>
      <c r="G41" s="78"/>
    </row>
    <row r="42" spans="1:7" ht="12.75">
      <c r="A42" s="26"/>
      <c r="B42" s="36" t="s">
        <v>215</v>
      </c>
      <c r="C42" s="78">
        <v>15000</v>
      </c>
      <c r="D42" s="49">
        <v>10662.58</v>
      </c>
      <c r="E42" s="108">
        <v>71.08</v>
      </c>
      <c r="F42" s="78"/>
      <c r="G42" s="78"/>
    </row>
    <row r="43" spans="1:7" ht="12.75">
      <c r="A43" s="26"/>
      <c r="B43" s="36" t="s">
        <v>216</v>
      </c>
      <c r="C43" s="78">
        <v>1320000</v>
      </c>
      <c r="D43" s="49">
        <v>1309859.81</v>
      </c>
      <c r="E43" s="60">
        <v>99.23</v>
      </c>
      <c r="F43" s="78"/>
      <c r="G43" s="78"/>
    </row>
    <row r="44" spans="1:7" ht="12.75">
      <c r="A44" s="26"/>
      <c r="B44" s="36" t="s">
        <v>217</v>
      </c>
      <c r="C44" s="78">
        <v>67000</v>
      </c>
      <c r="D44" s="49">
        <v>66830.19</v>
      </c>
      <c r="E44" s="60">
        <v>99.75</v>
      </c>
      <c r="F44" s="78"/>
      <c r="G44" s="78"/>
    </row>
    <row r="45" spans="1:7" ht="12.75">
      <c r="A45" s="26"/>
      <c r="B45" s="36" t="s">
        <v>218</v>
      </c>
      <c r="C45" s="78">
        <v>299728</v>
      </c>
      <c r="D45" s="49">
        <v>298629.48</v>
      </c>
      <c r="E45" s="60">
        <v>99.63</v>
      </c>
      <c r="F45" s="78"/>
      <c r="G45" s="78"/>
    </row>
    <row r="46" spans="1:7" ht="12.75">
      <c r="A46" s="26"/>
      <c r="B46" s="36" t="s">
        <v>219</v>
      </c>
      <c r="C46" s="78">
        <v>81000</v>
      </c>
      <c r="D46" s="49">
        <v>79512.77</v>
      </c>
      <c r="E46" s="60">
        <v>98.16</v>
      </c>
      <c r="F46" s="78"/>
      <c r="G46" s="78"/>
    </row>
    <row r="47" spans="1:7" ht="25.5">
      <c r="A47" s="26"/>
      <c r="B47" s="36" t="s">
        <v>220</v>
      </c>
      <c r="C47" s="78">
        <v>6000</v>
      </c>
      <c r="D47" s="49">
        <v>5237.91</v>
      </c>
      <c r="E47" s="60">
        <v>87.3</v>
      </c>
      <c r="F47" s="78"/>
      <c r="G47" s="78"/>
    </row>
    <row r="48" spans="1:7" ht="12.75">
      <c r="A48" s="26"/>
      <c r="B48" s="36" t="s">
        <v>221</v>
      </c>
      <c r="C48" s="78">
        <v>20000</v>
      </c>
      <c r="D48" s="49">
        <v>19372.56</v>
      </c>
      <c r="E48" s="60">
        <v>96.86</v>
      </c>
      <c r="F48" s="78"/>
      <c r="G48" s="78"/>
    </row>
    <row r="49" spans="1:7" ht="12.75">
      <c r="A49" s="26"/>
      <c r="B49" s="36" t="s">
        <v>41</v>
      </c>
      <c r="C49" s="78">
        <v>16500</v>
      </c>
      <c r="D49" s="49">
        <v>15802.5</v>
      </c>
      <c r="E49" s="60">
        <v>95.77</v>
      </c>
      <c r="F49" s="78"/>
      <c r="G49" s="78"/>
    </row>
    <row r="50" spans="1:7" ht="12.75">
      <c r="A50" s="26"/>
      <c r="B50" s="36" t="s">
        <v>42</v>
      </c>
      <c r="C50" s="78">
        <v>1014</v>
      </c>
      <c r="D50" s="49">
        <v>1014</v>
      </c>
      <c r="E50" s="60">
        <v>100</v>
      </c>
      <c r="F50" s="78"/>
      <c r="G50" s="78"/>
    </row>
    <row r="51" spans="1:7" ht="25.5">
      <c r="A51" s="26"/>
      <c r="B51" s="36" t="s">
        <v>222</v>
      </c>
      <c r="C51" s="78">
        <v>63000</v>
      </c>
      <c r="D51" s="49">
        <v>63279.41</v>
      </c>
      <c r="E51" s="60">
        <v>100.44</v>
      </c>
      <c r="F51" s="78"/>
      <c r="G51" s="78"/>
    </row>
    <row r="52" spans="1:7" ht="25.5">
      <c r="A52" s="26"/>
      <c r="B52" s="36" t="s">
        <v>43</v>
      </c>
      <c r="C52" s="78">
        <v>28800</v>
      </c>
      <c r="D52" s="49">
        <v>28737.67</v>
      </c>
      <c r="E52" s="60">
        <v>99.78</v>
      </c>
      <c r="F52" s="78"/>
      <c r="G52" s="78"/>
    </row>
    <row r="53" spans="1:7" ht="12.75">
      <c r="A53" s="26"/>
      <c r="B53" s="36" t="s">
        <v>223</v>
      </c>
      <c r="C53" s="78">
        <v>149264</v>
      </c>
      <c r="D53" s="49">
        <v>154047.26</v>
      </c>
      <c r="E53" s="60">
        <v>103.2</v>
      </c>
      <c r="F53" s="78"/>
      <c r="G53" s="78"/>
    </row>
    <row r="54" spans="1:7" ht="25.5">
      <c r="A54" s="26"/>
      <c r="B54" s="36" t="s">
        <v>224</v>
      </c>
      <c r="C54" s="78">
        <v>9129.97</v>
      </c>
      <c r="D54" s="49">
        <v>9218.46</v>
      </c>
      <c r="E54" s="60">
        <v>100.97</v>
      </c>
      <c r="F54" s="78"/>
      <c r="G54" s="78"/>
    </row>
    <row r="55" spans="1:7" ht="12.75">
      <c r="A55" s="25">
        <v>758</v>
      </c>
      <c r="B55" s="35" t="s">
        <v>46</v>
      </c>
      <c r="C55" s="88">
        <f>SUM(C56:C58)</f>
        <v>5577690.9</v>
      </c>
      <c r="D55" s="47">
        <f>SUM(D56:D58)</f>
        <v>5577553.34</v>
      </c>
      <c r="E55" s="59">
        <v>100</v>
      </c>
      <c r="F55" s="88">
        <f>SUM(F56:F58)</f>
        <v>39624.9</v>
      </c>
      <c r="G55" s="88"/>
    </row>
    <row r="56" spans="1:7" s="6" customFormat="1" ht="12.75">
      <c r="A56" s="27"/>
      <c r="B56" s="63" t="s">
        <v>208</v>
      </c>
      <c r="C56" s="79">
        <v>6200</v>
      </c>
      <c r="D56" s="48">
        <v>6062.44</v>
      </c>
      <c r="E56" s="57">
        <v>97.78</v>
      </c>
      <c r="F56" s="79"/>
      <c r="G56" s="79"/>
    </row>
    <row r="57" spans="1:7" s="6" customFormat="1" ht="38.25">
      <c r="A57" s="27"/>
      <c r="B57" s="36" t="s">
        <v>225</v>
      </c>
      <c r="C57" s="79">
        <v>39624.9</v>
      </c>
      <c r="D57" s="48">
        <v>39624.9</v>
      </c>
      <c r="E57" s="57">
        <v>100</v>
      </c>
      <c r="F57" s="79">
        <v>39624.9</v>
      </c>
      <c r="G57" s="79"/>
    </row>
    <row r="58" spans="1:7" ht="12.75">
      <c r="A58" s="26"/>
      <c r="B58" s="36" t="s">
        <v>44</v>
      </c>
      <c r="C58" s="78">
        <v>5531866</v>
      </c>
      <c r="D58" s="49">
        <v>5531866</v>
      </c>
      <c r="E58" s="60">
        <v>100</v>
      </c>
      <c r="F58" s="78"/>
      <c r="G58" s="78"/>
    </row>
    <row r="59" spans="1:7" s="8" customFormat="1" ht="12.75">
      <c r="A59" s="25">
        <v>801</v>
      </c>
      <c r="B59" s="35" t="s">
        <v>52</v>
      </c>
      <c r="C59" s="88">
        <f>SUM(C60:C66)</f>
        <v>365732.70999999996</v>
      </c>
      <c r="D59" s="47">
        <f>SUM(D60:D66)</f>
        <v>365422.4</v>
      </c>
      <c r="E59" s="59">
        <v>99.92</v>
      </c>
      <c r="F59" s="88">
        <f>SUM(F60:F66)</f>
        <v>361821.44999999995</v>
      </c>
      <c r="G59" s="88">
        <f>SUM(G60:G65)</f>
        <v>148396.87</v>
      </c>
    </row>
    <row r="60" spans="1:7" s="6" customFormat="1" ht="12.75">
      <c r="A60" s="27"/>
      <c r="B60" s="36" t="s">
        <v>8</v>
      </c>
      <c r="C60" s="79">
        <v>2241</v>
      </c>
      <c r="D60" s="48">
        <v>2241.6</v>
      </c>
      <c r="E60" s="57">
        <v>100.03</v>
      </c>
      <c r="F60" s="79"/>
      <c r="G60" s="79"/>
    </row>
    <row r="61" spans="1:7" s="6" customFormat="1" ht="12.75">
      <c r="A61" s="27"/>
      <c r="B61" s="36" t="s">
        <v>40</v>
      </c>
      <c r="C61" s="79">
        <v>1350</v>
      </c>
      <c r="D61" s="48">
        <v>1359.35</v>
      </c>
      <c r="E61" s="57">
        <v>100.69</v>
      </c>
      <c r="F61" s="79"/>
      <c r="G61" s="79"/>
    </row>
    <row r="62" spans="1:7" s="6" customFormat="1" ht="51">
      <c r="A62" s="27"/>
      <c r="B62" s="36" t="s">
        <v>209</v>
      </c>
      <c r="C62" s="79">
        <v>21735</v>
      </c>
      <c r="D62" s="48">
        <v>21456.96</v>
      </c>
      <c r="E62" s="57">
        <v>98.72</v>
      </c>
      <c r="F62" s="79">
        <v>21456.96</v>
      </c>
      <c r="G62" s="79"/>
    </row>
    <row r="63" spans="1:7" s="6" customFormat="1" ht="63.75">
      <c r="A63" s="27"/>
      <c r="B63" s="36" t="s">
        <v>212</v>
      </c>
      <c r="C63" s="79">
        <v>148396.87</v>
      </c>
      <c r="D63" s="48">
        <v>148396.87</v>
      </c>
      <c r="E63" s="57">
        <v>100</v>
      </c>
      <c r="F63" s="48">
        <v>148396.87</v>
      </c>
      <c r="G63" s="79">
        <v>148396.87</v>
      </c>
    </row>
    <row r="64" spans="1:7" s="6" customFormat="1" ht="38.25">
      <c r="A64" s="27"/>
      <c r="B64" s="36" t="s">
        <v>225</v>
      </c>
      <c r="C64" s="79">
        <v>46299</v>
      </c>
      <c r="D64" s="48">
        <v>46299</v>
      </c>
      <c r="E64" s="57">
        <v>100</v>
      </c>
      <c r="F64" s="48">
        <v>46299</v>
      </c>
      <c r="G64" s="79"/>
    </row>
    <row r="65" spans="1:7" s="6" customFormat="1" ht="38.25">
      <c r="A65" s="27"/>
      <c r="B65" s="32" t="s">
        <v>226</v>
      </c>
      <c r="C65" s="79">
        <v>100210.84</v>
      </c>
      <c r="D65" s="48">
        <v>100168.62</v>
      </c>
      <c r="E65" s="57">
        <v>99.96</v>
      </c>
      <c r="F65" s="48">
        <v>100168.62</v>
      </c>
      <c r="G65" s="79"/>
    </row>
    <row r="66" spans="1:7" s="6" customFormat="1" ht="38.25">
      <c r="A66" s="27"/>
      <c r="B66" s="36" t="s">
        <v>125</v>
      </c>
      <c r="C66" s="79">
        <v>45500</v>
      </c>
      <c r="D66" s="48">
        <v>45500</v>
      </c>
      <c r="E66" s="57">
        <v>100</v>
      </c>
      <c r="F66" s="48">
        <v>45500</v>
      </c>
      <c r="G66" s="79"/>
    </row>
    <row r="67" spans="1:7" ht="12.75">
      <c r="A67" s="25">
        <v>852</v>
      </c>
      <c r="B67" s="35" t="s">
        <v>47</v>
      </c>
      <c r="C67" s="88">
        <f>SUM(C68:C73)</f>
        <v>410671</v>
      </c>
      <c r="D67" s="47">
        <f>SUM(D68:D73)</f>
        <v>407350.27</v>
      </c>
      <c r="E67" s="59">
        <v>99.19</v>
      </c>
      <c r="F67" s="88">
        <f>SUM(F68:F73)</f>
        <v>401240.31</v>
      </c>
      <c r="G67" s="88"/>
    </row>
    <row r="68" spans="1:7" ht="51">
      <c r="A68" s="26"/>
      <c r="B68" s="36" t="s">
        <v>209</v>
      </c>
      <c r="C68" s="78">
        <v>3332</v>
      </c>
      <c r="D68" s="49">
        <v>3315.42</v>
      </c>
      <c r="E68" s="60">
        <v>99.5</v>
      </c>
      <c r="F68" s="49">
        <v>3315.42</v>
      </c>
      <c r="G68" s="78"/>
    </row>
    <row r="69" spans="1:7" ht="38.25">
      <c r="A69" s="26"/>
      <c r="B69" s="36" t="s">
        <v>225</v>
      </c>
      <c r="C69" s="78">
        <v>401054</v>
      </c>
      <c r="D69" s="49">
        <v>397924.89</v>
      </c>
      <c r="E69" s="60">
        <v>99.22</v>
      </c>
      <c r="F69" s="49">
        <v>397924.89</v>
      </c>
      <c r="G69" s="78"/>
    </row>
    <row r="70" spans="1:7" ht="25.5">
      <c r="A70" s="26"/>
      <c r="B70" s="36" t="s">
        <v>158</v>
      </c>
      <c r="C70" s="78">
        <v>35</v>
      </c>
      <c r="D70" s="49">
        <v>34.8</v>
      </c>
      <c r="E70" s="60">
        <v>99.43</v>
      </c>
      <c r="F70" s="49"/>
      <c r="G70" s="78"/>
    </row>
    <row r="71" spans="1:7" ht="12.75">
      <c r="A71" s="26"/>
      <c r="B71" s="36" t="s">
        <v>8</v>
      </c>
      <c r="C71" s="78">
        <v>2200</v>
      </c>
      <c r="D71" s="49">
        <v>1990.08</v>
      </c>
      <c r="E71" s="60">
        <v>90.46</v>
      </c>
      <c r="F71" s="49"/>
      <c r="G71" s="78"/>
    </row>
    <row r="72" spans="1:7" ht="12.75">
      <c r="A72" s="26"/>
      <c r="B72" s="36" t="s">
        <v>40</v>
      </c>
      <c r="C72" s="78">
        <v>50</v>
      </c>
      <c r="D72" s="49">
        <v>78</v>
      </c>
      <c r="E72" s="60">
        <v>156</v>
      </c>
      <c r="F72" s="78"/>
      <c r="G72" s="78"/>
    </row>
    <row r="73" spans="1:7" ht="12.75">
      <c r="A73" s="26"/>
      <c r="B73" s="36" t="s">
        <v>210</v>
      </c>
      <c r="C73" s="78">
        <v>4000</v>
      </c>
      <c r="D73" s="49">
        <v>4007.08</v>
      </c>
      <c r="E73" s="60">
        <v>100.18</v>
      </c>
      <c r="F73" s="78"/>
      <c r="G73" s="78"/>
    </row>
    <row r="74" spans="1:7" s="8" customFormat="1" ht="12.75">
      <c r="A74" s="25">
        <v>854</v>
      </c>
      <c r="B74" s="35" t="s">
        <v>48</v>
      </c>
      <c r="C74" s="88">
        <f>SUM(C75:C75)</f>
        <v>85000</v>
      </c>
      <c r="D74" s="47">
        <f>SUM(D75:D75)</f>
        <v>64513.41</v>
      </c>
      <c r="E74" s="59">
        <v>75.9</v>
      </c>
      <c r="F74" s="88">
        <f>SUM(F75:F75)</f>
        <v>64513.41</v>
      </c>
      <c r="G74" s="88"/>
    </row>
    <row r="75" spans="1:7" s="8" customFormat="1" ht="38.25">
      <c r="A75" s="25"/>
      <c r="B75" s="36" t="s">
        <v>225</v>
      </c>
      <c r="C75" s="79">
        <v>85000</v>
      </c>
      <c r="D75" s="48">
        <v>64513.41</v>
      </c>
      <c r="E75" s="57">
        <v>75.9</v>
      </c>
      <c r="F75" s="79">
        <v>64513.41</v>
      </c>
      <c r="G75" s="79"/>
    </row>
    <row r="76" spans="1:7" s="8" customFormat="1" ht="12.75">
      <c r="A76" s="25">
        <v>855</v>
      </c>
      <c r="B76" s="35" t="s">
        <v>159</v>
      </c>
      <c r="C76" s="88">
        <f>SUM(C77:C82)</f>
        <v>5041580</v>
      </c>
      <c r="D76" s="47">
        <f>SUM(D77:D82)</f>
        <v>5038090.850000001</v>
      </c>
      <c r="E76" s="59">
        <v>99.93</v>
      </c>
      <c r="F76" s="88">
        <f>SUM(F77:F82)</f>
        <v>5021712.46</v>
      </c>
      <c r="G76" s="88"/>
    </row>
    <row r="77" spans="1:7" s="8" customFormat="1" ht="12.75">
      <c r="A77" s="25"/>
      <c r="B77" s="63" t="s">
        <v>208</v>
      </c>
      <c r="C77" s="79">
        <v>900</v>
      </c>
      <c r="D77" s="48">
        <v>556.48</v>
      </c>
      <c r="E77" s="57">
        <v>61.83</v>
      </c>
      <c r="F77" s="79"/>
      <c r="G77" s="79"/>
    </row>
    <row r="78" spans="1:7" s="8" customFormat="1" ht="51">
      <c r="A78" s="25"/>
      <c r="B78" s="36" t="s">
        <v>209</v>
      </c>
      <c r="C78" s="79">
        <v>1761439</v>
      </c>
      <c r="D78" s="48">
        <v>1759956.34</v>
      </c>
      <c r="E78" s="57">
        <v>99.92</v>
      </c>
      <c r="F78" s="48">
        <v>1759956.34</v>
      </c>
      <c r="G78" s="79"/>
    </row>
    <row r="79" spans="1:7" s="8" customFormat="1" ht="38.25">
      <c r="A79" s="25"/>
      <c r="B79" s="36" t="s">
        <v>225</v>
      </c>
      <c r="C79" s="79">
        <v>16985</v>
      </c>
      <c r="D79" s="48">
        <v>16985</v>
      </c>
      <c r="E79" s="57">
        <v>100</v>
      </c>
      <c r="F79" s="48">
        <v>16985</v>
      </c>
      <c r="G79" s="79"/>
    </row>
    <row r="80" spans="1:7" s="8" customFormat="1" ht="63.75">
      <c r="A80" s="25"/>
      <c r="B80" s="36" t="s">
        <v>227</v>
      </c>
      <c r="C80" s="79">
        <v>3245456</v>
      </c>
      <c r="D80" s="48">
        <v>3244771.12</v>
      </c>
      <c r="E80" s="57">
        <v>99.98</v>
      </c>
      <c r="F80" s="48">
        <v>3244771.12</v>
      </c>
      <c r="G80" s="79"/>
    </row>
    <row r="81" spans="1:7" s="8" customFormat="1" ht="38.25">
      <c r="A81" s="25"/>
      <c r="B81" s="36" t="s">
        <v>45</v>
      </c>
      <c r="C81" s="79">
        <v>6800</v>
      </c>
      <c r="D81" s="48">
        <v>6365.65</v>
      </c>
      <c r="E81" s="57">
        <v>93.61</v>
      </c>
      <c r="F81" s="79"/>
      <c r="G81" s="79"/>
    </row>
    <row r="82" spans="1:7" s="8" customFormat="1" ht="51">
      <c r="A82" s="25"/>
      <c r="B82" s="36" t="s">
        <v>233</v>
      </c>
      <c r="C82" s="79">
        <v>10000</v>
      </c>
      <c r="D82" s="48">
        <v>9456.26</v>
      </c>
      <c r="E82" s="57">
        <v>94.56</v>
      </c>
      <c r="F82" s="79"/>
      <c r="G82" s="79"/>
    </row>
    <row r="83" spans="1:7" ht="12.75">
      <c r="A83" s="25">
        <v>900</v>
      </c>
      <c r="B83" s="35" t="s">
        <v>49</v>
      </c>
      <c r="C83" s="88">
        <f>SUM(C84:C92)</f>
        <v>1289625.99</v>
      </c>
      <c r="D83" s="47">
        <f>SUM(D84:D92)</f>
        <v>1292074.54</v>
      </c>
      <c r="E83" s="59">
        <v>100.19</v>
      </c>
      <c r="F83" s="88">
        <f>SUM(F84:F92)</f>
        <v>25596</v>
      </c>
      <c r="G83" s="88"/>
    </row>
    <row r="84" spans="1:7" s="6" customFormat="1" ht="12.75">
      <c r="A84" s="27"/>
      <c r="B84" s="36" t="s">
        <v>151</v>
      </c>
      <c r="C84" s="79">
        <v>167</v>
      </c>
      <c r="D84" s="48">
        <v>167.22</v>
      </c>
      <c r="E84" s="57">
        <v>100.13</v>
      </c>
      <c r="F84" s="79"/>
      <c r="G84" s="79"/>
    </row>
    <row r="85" spans="1:7" s="6" customFormat="1" ht="25.5">
      <c r="A85" s="27"/>
      <c r="B85" s="36" t="s">
        <v>158</v>
      </c>
      <c r="C85" s="79">
        <v>610</v>
      </c>
      <c r="D85" s="48">
        <v>639.1</v>
      </c>
      <c r="E85" s="57">
        <v>104.77</v>
      </c>
      <c r="F85" s="79"/>
      <c r="G85" s="79"/>
    </row>
    <row r="86" spans="1:7" s="6" customFormat="1" ht="25.5">
      <c r="A86" s="27"/>
      <c r="B86" s="36" t="s">
        <v>43</v>
      </c>
      <c r="C86" s="79">
        <v>805400</v>
      </c>
      <c r="D86" s="48">
        <v>810293.38</v>
      </c>
      <c r="E86" s="57">
        <v>100.61</v>
      </c>
      <c r="F86" s="79"/>
      <c r="G86" s="79"/>
    </row>
    <row r="87" spans="1:7" ht="12.75">
      <c r="A87" s="27"/>
      <c r="B87" s="36" t="s">
        <v>58</v>
      </c>
      <c r="C87" s="79">
        <v>25</v>
      </c>
      <c r="D87" s="48">
        <v>24.53</v>
      </c>
      <c r="E87" s="57">
        <v>98.12</v>
      </c>
      <c r="F87" s="79"/>
      <c r="G87" s="79"/>
    </row>
    <row r="88" spans="1:7" ht="12.75">
      <c r="A88" s="26"/>
      <c r="B88" s="36" t="s">
        <v>8</v>
      </c>
      <c r="C88" s="78">
        <v>422439.75</v>
      </c>
      <c r="D88" s="49">
        <v>420583.41</v>
      </c>
      <c r="E88" s="60">
        <v>99.56</v>
      </c>
      <c r="F88" s="78"/>
      <c r="G88" s="78"/>
    </row>
    <row r="89" spans="1:7" ht="25.5">
      <c r="A89" s="26"/>
      <c r="B89" s="36" t="s">
        <v>224</v>
      </c>
      <c r="C89" s="78">
        <v>2099.74</v>
      </c>
      <c r="D89" s="49">
        <v>2219.03</v>
      </c>
      <c r="E89" s="60">
        <v>105.68</v>
      </c>
      <c r="F89" s="78"/>
      <c r="G89" s="78"/>
    </row>
    <row r="90" spans="1:7" ht="12.75">
      <c r="A90" s="26"/>
      <c r="B90" s="63" t="s">
        <v>208</v>
      </c>
      <c r="C90" s="78">
        <v>850</v>
      </c>
      <c r="D90" s="49">
        <v>793.37</v>
      </c>
      <c r="E90" s="60">
        <v>93.34</v>
      </c>
      <c r="F90" s="78"/>
      <c r="G90" s="78"/>
    </row>
    <row r="91" spans="1:7" ht="12.75">
      <c r="A91" s="26"/>
      <c r="B91" s="36" t="s">
        <v>172</v>
      </c>
      <c r="C91" s="78">
        <v>31758.5</v>
      </c>
      <c r="D91" s="49">
        <v>31758.5</v>
      </c>
      <c r="E91" s="60">
        <v>100</v>
      </c>
      <c r="F91" s="78"/>
      <c r="G91" s="78"/>
    </row>
    <row r="92" spans="1:7" ht="38.25">
      <c r="A92" s="26"/>
      <c r="B92" s="36" t="s">
        <v>125</v>
      </c>
      <c r="C92" s="78">
        <v>26276</v>
      </c>
      <c r="D92" s="49">
        <v>25596</v>
      </c>
      <c r="E92" s="60">
        <v>97.41</v>
      </c>
      <c r="F92" s="78">
        <v>25596</v>
      </c>
      <c r="G92" s="78"/>
    </row>
    <row r="93" spans="1:7" s="8" customFormat="1" ht="12.75">
      <c r="A93" s="25">
        <v>921</v>
      </c>
      <c r="B93" s="35" t="s">
        <v>15</v>
      </c>
      <c r="C93" s="88">
        <f>SUM(C94:C94)</f>
        <v>20000</v>
      </c>
      <c r="D93" s="47">
        <f>SUM(D94:D94)</f>
        <v>19998.75</v>
      </c>
      <c r="E93" s="59">
        <v>99.99</v>
      </c>
      <c r="F93" s="88">
        <f>SUM(F94)</f>
        <v>19998.75</v>
      </c>
      <c r="G93" s="88"/>
    </row>
    <row r="94" spans="1:7" ht="38.25">
      <c r="A94" s="26"/>
      <c r="B94" s="36" t="s">
        <v>125</v>
      </c>
      <c r="C94" s="78">
        <v>20000</v>
      </c>
      <c r="D94" s="49">
        <v>19998.75</v>
      </c>
      <c r="E94" s="60">
        <v>99.99</v>
      </c>
      <c r="F94" s="78">
        <v>19998.75</v>
      </c>
      <c r="G94" s="78"/>
    </row>
    <row r="95" spans="1:7" s="8" customFormat="1" ht="12.75">
      <c r="A95" s="25">
        <v>926</v>
      </c>
      <c r="B95" s="35" t="s">
        <v>53</v>
      </c>
      <c r="C95" s="88">
        <f>SUM(C96:C96)</f>
        <v>10000</v>
      </c>
      <c r="D95" s="47">
        <f>SUM(D96:D96)</f>
        <v>10000</v>
      </c>
      <c r="E95" s="59">
        <v>100</v>
      </c>
      <c r="F95" s="88">
        <f>SUM(F96)</f>
        <v>10000</v>
      </c>
      <c r="G95" s="88"/>
    </row>
    <row r="96" spans="1:7" s="6" customFormat="1" ht="25.5">
      <c r="A96" s="27"/>
      <c r="B96" s="32" t="s">
        <v>228</v>
      </c>
      <c r="C96" s="79">
        <v>10000</v>
      </c>
      <c r="D96" s="48">
        <v>10000</v>
      </c>
      <c r="E96" s="57">
        <v>100</v>
      </c>
      <c r="F96" s="79">
        <v>10000</v>
      </c>
      <c r="G96" s="79"/>
    </row>
    <row r="97" spans="1:7" ht="12.75">
      <c r="A97" s="311" t="s">
        <v>56</v>
      </c>
      <c r="B97" s="311"/>
      <c r="C97" s="87">
        <f>SUM(C8+C13+C18+C20+C27+C36+C38+C40+C55+C59+C67+C74+C76+C83+C93+C95)</f>
        <v>18417807.99</v>
      </c>
      <c r="D97" s="50">
        <f>SUM(D8+D13+D18+D20+D27+D36+D38+D40+D55+D59+D67+D74+D76+D83+D93+D95)</f>
        <v>18379780.08</v>
      </c>
      <c r="E97" s="61">
        <v>99.79</v>
      </c>
      <c r="F97" s="87">
        <f>SUM(F8+F13+F18+F20+F27+F36+F38+F40+F55+F59+F67+F74+F76+F83+F93+F95)</f>
        <v>6158821.16</v>
      </c>
      <c r="G97" s="87">
        <f>SUM(G59)</f>
        <v>148396.87</v>
      </c>
    </row>
    <row r="98" spans="1:7" ht="12.75">
      <c r="A98" s="83"/>
      <c r="B98" s="84"/>
      <c r="C98" s="93" t="s">
        <v>4</v>
      </c>
      <c r="D98" s="85"/>
      <c r="E98" s="86"/>
      <c r="F98" s="93"/>
      <c r="G98" s="103"/>
    </row>
    <row r="99" spans="1:7" s="6" customFormat="1" ht="24" customHeight="1">
      <c r="A99" s="204" t="s">
        <v>7</v>
      </c>
      <c r="B99" s="52" t="s">
        <v>10</v>
      </c>
      <c r="C99" s="73">
        <f>SUM(C100:C101)</f>
        <v>33697</v>
      </c>
      <c r="D99" s="46">
        <f>SUM(D100:D101)</f>
        <v>33686.3</v>
      </c>
      <c r="E99" s="59">
        <v>99.97</v>
      </c>
      <c r="F99" s="260">
        <f>SUM(F100:F101)</f>
        <v>0</v>
      </c>
      <c r="G99" s="96"/>
    </row>
    <row r="100" spans="1:7" s="6" customFormat="1" ht="24" customHeight="1">
      <c r="A100" s="43"/>
      <c r="B100" s="36" t="s">
        <v>163</v>
      </c>
      <c r="C100" s="74">
        <v>21697</v>
      </c>
      <c r="D100" s="51">
        <v>21697</v>
      </c>
      <c r="E100" s="57">
        <v>100</v>
      </c>
      <c r="F100" s="96"/>
      <c r="G100" s="96"/>
    </row>
    <row r="101" spans="1:7" s="6" customFormat="1" ht="51">
      <c r="A101" s="27"/>
      <c r="B101" s="36" t="s">
        <v>229</v>
      </c>
      <c r="C101" s="74">
        <v>12000</v>
      </c>
      <c r="D101" s="51">
        <v>11989.3</v>
      </c>
      <c r="E101" s="57">
        <v>99.91</v>
      </c>
      <c r="F101" s="96"/>
      <c r="G101" s="96"/>
    </row>
    <row r="102" spans="1:7" s="8" customFormat="1" ht="12.75">
      <c r="A102" s="118">
        <v>600</v>
      </c>
      <c r="B102" s="35" t="s">
        <v>12</v>
      </c>
      <c r="C102" s="87">
        <f>SUM(C103:C104)</f>
        <v>265839</v>
      </c>
      <c r="D102" s="50">
        <f>SUM(D103:D104)</f>
        <v>265830</v>
      </c>
      <c r="E102" s="61">
        <v>100</v>
      </c>
      <c r="F102" s="87">
        <f>SUM(F103:F104)</f>
        <v>265830</v>
      </c>
      <c r="G102" s="87"/>
    </row>
    <row r="103" spans="1:7" s="6" customFormat="1" ht="51">
      <c r="A103" s="109"/>
      <c r="B103" s="36" t="s">
        <v>298</v>
      </c>
      <c r="C103" s="96">
        <v>200843</v>
      </c>
      <c r="D103" s="110">
        <v>200834</v>
      </c>
      <c r="E103" s="111">
        <v>100</v>
      </c>
      <c r="F103" s="96">
        <v>200834</v>
      </c>
      <c r="G103" s="96"/>
    </row>
    <row r="104" spans="1:7" s="6" customFormat="1" ht="38.25">
      <c r="A104" s="109"/>
      <c r="B104" s="32" t="s">
        <v>230</v>
      </c>
      <c r="C104" s="96">
        <v>64996</v>
      </c>
      <c r="D104" s="110">
        <v>64996</v>
      </c>
      <c r="E104" s="111">
        <v>100</v>
      </c>
      <c r="F104" s="96">
        <v>64996</v>
      </c>
      <c r="G104" s="96"/>
    </row>
    <row r="105" spans="1:7" s="8" customFormat="1" ht="12.75">
      <c r="A105" s="118">
        <v>630</v>
      </c>
      <c r="B105" s="71" t="str">
        <f>'[1]zał. nr 2'!$C$25</f>
        <v>Turystyka</v>
      </c>
      <c r="C105" s="87">
        <f>SUM(C106:C107)</f>
        <v>72773</v>
      </c>
      <c r="D105" s="50">
        <f>SUM(D106:D107)</f>
        <v>72367</v>
      </c>
      <c r="E105" s="61">
        <v>99.44</v>
      </c>
      <c r="F105" s="87">
        <f>SUM(F106:F107)</f>
        <v>72367</v>
      </c>
      <c r="G105" s="87"/>
    </row>
    <row r="106" spans="1:7" s="6" customFormat="1" ht="63.75">
      <c r="A106" s="109"/>
      <c r="B106" s="36" t="s">
        <v>212</v>
      </c>
      <c r="C106" s="96">
        <v>62773</v>
      </c>
      <c r="D106" s="110">
        <v>62773</v>
      </c>
      <c r="E106" s="111">
        <v>100</v>
      </c>
      <c r="F106" s="96">
        <v>62773</v>
      </c>
      <c r="G106" s="96"/>
    </row>
    <row r="107" spans="1:7" s="6" customFormat="1" ht="51">
      <c r="A107" s="109"/>
      <c r="B107" s="36" t="s">
        <v>234</v>
      </c>
      <c r="C107" s="96">
        <v>10000</v>
      </c>
      <c r="D107" s="110">
        <v>9594</v>
      </c>
      <c r="E107" s="111">
        <v>95.94</v>
      </c>
      <c r="F107" s="96">
        <v>9594</v>
      </c>
      <c r="G107" s="96"/>
    </row>
    <row r="108" spans="1:7" s="8" customFormat="1" ht="12.75">
      <c r="A108" s="118">
        <v>700</v>
      </c>
      <c r="B108" s="35" t="s">
        <v>13</v>
      </c>
      <c r="C108" s="87">
        <f>SUM(C109:C110)</f>
        <v>139138</v>
      </c>
      <c r="D108" s="50">
        <f>SUM(D109:D110)</f>
        <v>144544.62999999998</v>
      </c>
      <c r="E108" s="61">
        <v>103.89</v>
      </c>
      <c r="F108" s="87">
        <f>SUM(F109:F110)</f>
        <v>0</v>
      </c>
      <c r="G108" s="87"/>
    </row>
    <row r="109" spans="1:7" s="6" customFormat="1" ht="38.25">
      <c r="A109" s="109"/>
      <c r="B109" s="36" t="s">
        <v>170</v>
      </c>
      <c r="C109" s="96">
        <v>4400</v>
      </c>
      <c r="D109" s="110">
        <v>9806.77</v>
      </c>
      <c r="E109" s="111">
        <v>222.88</v>
      </c>
      <c r="F109" s="96"/>
      <c r="G109" s="96"/>
    </row>
    <row r="110" spans="1:7" s="6" customFormat="1" ht="25.5">
      <c r="A110" s="109"/>
      <c r="B110" s="32" t="s">
        <v>163</v>
      </c>
      <c r="C110" s="96">
        <v>134738</v>
      </c>
      <c r="D110" s="110">
        <v>134737.86</v>
      </c>
      <c r="E110" s="111">
        <v>100</v>
      </c>
      <c r="F110" s="96"/>
      <c r="G110" s="96"/>
    </row>
    <row r="111" spans="1:7" s="8" customFormat="1" ht="12.75">
      <c r="A111" s="118">
        <v>750</v>
      </c>
      <c r="B111" s="35" t="s">
        <v>14</v>
      </c>
      <c r="C111" s="87">
        <f>SUM(C112)</f>
        <v>4878</v>
      </c>
      <c r="D111" s="50">
        <f>SUM(D112)</f>
        <v>4878.05</v>
      </c>
      <c r="E111" s="61">
        <v>100</v>
      </c>
      <c r="F111" s="87">
        <f>SUM(F112)</f>
        <v>0</v>
      </c>
      <c r="G111" s="87"/>
    </row>
    <row r="112" spans="1:7" s="6" customFormat="1" ht="12.75">
      <c r="A112" s="109"/>
      <c r="B112" s="32" t="s">
        <v>171</v>
      </c>
      <c r="C112" s="96">
        <v>4878</v>
      </c>
      <c r="D112" s="110">
        <v>4878.05</v>
      </c>
      <c r="E112" s="111">
        <v>100</v>
      </c>
      <c r="F112" s="96"/>
      <c r="G112" s="96"/>
    </row>
    <row r="113" spans="1:7" s="8" customFormat="1" ht="12.75">
      <c r="A113" s="25">
        <v>758</v>
      </c>
      <c r="B113" s="35" t="s">
        <v>46</v>
      </c>
      <c r="C113" s="88">
        <f>SUM(C114)</f>
        <v>25052.13</v>
      </c>
      <c r="D113" s="47">
        <f>SUM(D114)</f>
        <v>25052.13</v>
      </c>
      <c r="E113" s="59">
        <v>100</v>
      </c>
      <c r="F113" s="88">
        <f>SUM(F114)</f>
        <v>25052.13</v>
      </c>
      <c r="G113" s="88"/>
    </row>
    <row r="114" spans="1:7" ht="38.25">
      <c r="A114" s="26"/>
      <c r="B114" s="36" t="s">
        <v>231</v>
      </c>
      <c r="C114" s="78">
        <v>25052.13</v>
      </c>
      <c r="D114" s="49">
        <v>25052.13</v>
      </c>
      <c r="E114" s="60">
        <v>100</v>
      </c>
      <c r="F114" s="78">
        <v>25052.13</v>
      </c>
      <c r="G114" s="78"/>
    </row>
    <row r="115" spans="1:7" s="8" customFormat="1" ht="12.75">
      <c r="A115" s="25">
        <v>801</v>
      </c>
      <c r="B115" s="35" t="s">
        <v>52</v>
      </c>
      <c r="C115" s="88">
        <f>SUM(C116:C117)</f>
        <v>1203823.37</v>
      </c>
      <c r="D115" s="47">
        <f>SUM(D116:D117)</f>
        <v>1203823.37</v>
      </c>
      <c r="E115" s="59">
        <v>100</v>
      </c>
      <c r="F115" s="88">
        <f>SUM(F116:F117)</f>
        <v>1203823.37</v>
      </c>
      <c r="G115" s="88">
        <f>SUM(G116:G117)</f>
        <v>1203823.37</v>
      </c>
    </row>
    <row r="116" spans="1:7" ht="63.75">
      <c r="A116" s="26"/>
      <c r="B116" s="36" t="s">
        <v>232</v>
      </c>
      <c r="C116" s="78">
        <v>1171853.37</v>
      </c>
      <c r="D116" s="49">
        <v>1171853.37</v>
      </c>
      <c r="E116" s="60">
        <v>100</v>
      </c>
      <c r="F116" s="78">
        <v>1171853.37</v>
      </c>
      <c r="G116" s="78">
        <v>1171853.37</v>
      </c>
    </row>
    <row r="117" spans="1:7" ht="63.75">
      <c r="A117" s="26"/>
      <c r="B117" s="36" t="s">
        <v>299</v>
      </c>
      <c r="C117" s="78">
        <v>31970</v>
      </c>
      <c r="D117" s="49">
        <v>31970</v>
      </c>
      <c r="E117" s="60">
        <v>100</v>
      </c>
      <c r="F117" s="78">
        <v>31970</v>
      </c>
      <c r="G117" s="78">
        <v>31970</v>
      </c>
    </row>
    <row r="118" spans="1:7" s="8" customFormat="1" ht="12.75">
      <c r="A118" s="25">
        <v>852</v>
      </c>
      <c r="B118" s="35" t="s">
        <v>47</v>
      </c>
      <c r="C118" s="88">
        <f>SUM(C119)</f>
        <v>138000</v>
      </c>
      <c r="D118" s="47">
        <f>SUM(D119)</f>
        <v>127532.92</v>
      </c>
      <c r="E118" s="59">
        <v>92.42</v>
      </c>
      <c r="F118" s="88">
        <f>SUM(F119)</f>
        <v>127532.92</v>
      </c>
      <c r="G118" s="88"/>
    </row>
    <row r="119" spans="1:7" ht="38.25">
      <c r="A119" s="26"/>
      <c r="B119" s="36" t="s">
        <v>231</v>
      </c>
      <c r="C119" s="78">
        <v>138000</v>
      </c>
      <c r="D119" s="49">
        <v>127532.92</v>
      </c>
      <c r="E119" s="60">
        <v>92.42</v>
      </c>
      <c r="F119" s="78">
        <v>127532.92</v>
      </c>
      <c r="G119" s="78"/>
    </row>
    <row r="120" spans="1:7" s="8" customFormat="1" ht="12.75">
      <c r="A120" s="25">
        <v>900</v>
      </c>
      <c r="B120" s="35" t="s">
        <v>49</v>
      </c>
      <c r="C120" s="88">
        <f>SUM(C121:C123)</f>
        <v>156207</v>
      </c>
      <c r="D120" s="47">
        <f>SUM(D121:D123)</f>
        <v>99365.8</v>
      </c>
      <c r="E120" s="59">
        <v>63.61</v>
      </c>
      <c r="F120" s="88">
        <f>SUM(F121)</f>
        <v>0</v>
      </c>
      <c r="G120" s="47"/>
    </row>
    <row r="121" spans="1:7" ht="63.75">
      <c r="A121" s="26"/>
      <c r="B121" s="36" t="s">
        <v>232</v>
      </c>
      <c r="C121" s="78">
        <v>55907</v>
      </c>
      <c r="D121" s="49">
        <v>0</v>
      </c>
      <c r="E121" s="60">
        <v>0</v>
      </c>
      <c r="F121" s="78">
        <v>0</v>
      </c>
      <c r="G121" s="49"/>
    </row>
    <row r="122" spans="1:7" ht="63.75">
      <c r="A122" s="26"/>
      <c r="B122" s="36" t="s">
        <v>300</v>
      </c>
      <c r="C122" s="78">
        <v>99900</v>
      </c>
      <c r="D122" s="49">
        <v>98965.8</v>
      </c>
      <c r="E122" s="60">
        <v>99.06</v>
      </c>
      <c r="F122" s="78"/>
      <c r="G122" s="49"/>
    </row>
    <row r="123" spans="1:7" ht="51">
      <c r="A123" s="26"/>
      <c r="B123" s="36" t="s">
        <v>229</v>
      </c>
      <c r="C123" s="78">
        <v>400</v>
      </c>
      <c r="D123" s="49">
        <v>400</v>
      </c>
      <c r="E123" s="60">
        <v>100</v>
      </c>
      <c r="F123" s="78"/>
      <c r="G123" s="49"/>
    </row>
    <row r="124" spans="1:7" s="8" customFormat="1" ht="12.75">
      <c r="A124" s="25">
        <v>921</v>
      </c>
      <c r="B124" s="35" t="s">
        <v>15</v>
      </c>
      <c r="C124" s="88">
        <f>SUM(C125)</f>
        <v>10000</v>
      </c>
      <c r="D124" s="47">
        <f>SUM(D125)</f>
        <v>9993.75</v>
      </c>
      <c r="E124" s="59">
        <v>99.94</v>
      </c>
      <c r="F124" s="88">
        <f>SUM(F125)</f>
        <v>9993.75</v>
      </c>
      <c r="G124" s="47"/>
    </row>
    <row r="125" spans="1:7" ht="51">
      <c r="A125" s="26"/>
      <c r="B125" s="36" t="s">
        <v>162</v>
      </c>
      <c r="C125" s="78">
        <v>10000</v>
      </c>
      <c r="D125" s="49">
        <v>9993.75</v>
      </c>
      <c r="E125" s="60">
        <v>99.94</v>
      </c>
      <c r="F125" s="78">
        <v>9993.75</v>
      </c>
      <c r="G125" s="49"/>
    </row>
    <row r="126" spans="1:7" s="8" customFormat="1" ht="12.75">
      <c r="A126" s="25">
        <v>926</v>
      </c>
      <c r="B126" s="35" t="s">
        <v>53</v>
      </c>
      <c r="C126" s="88">
        <f>SUM(C127)</f>
        <v>95250</v>
      </c>
      <c r="D126" s="47">
        <f>SUM(D127)</f>
        <v>95250</v>
      </c>
      <c r="E126" s="59">
        <v>100</v>
      </c>
      <c r="F126" s="88">
        <f>SUM(F127)</f>
        <v>95250</v>
      </c>
      <c r="G126" s="47"/>
    </row>
    <row r="127" spans="1:7" ht="51">
      <c r="A127" s="26"/>
      <c r="B127" s="36" t="s">
        <v>162</v>
      </c>
      <c r="C127" s="78">
        <v>95250</v>
      </c>
      <c r="D127" s="49">
        <v>95250</v>
      </c>
      <c r="E127" s="60">
        <v>100</v>
      </c>
      <c r="F127" s="78">
        <v>95250</v>
      </c>
      <c r="G127" s="49"/>
    </row>
    <row r="128" spans="2:7" ht="12.75">
      <c r="B128" s="248" t="s">
        <v>57</v>
      </c>
      <c r="C128" s="115">
        <f>SUM(C99+C102+C105+C108+C111+C113+C115+C118+C120+C124+C126)</f>
        <v>2144657.5</v>
      </c>
      <c r="D128" s="249">
        <f>SUM(D99+D102+D105+D108+D111+D113+D115+D118+D120+D124+D126)</f>
        <v>2082323.95</v>
      </c>
      <c r="E128" s="115">
        <v>97.09</v>
      </c>
      <c r="F128" s="115">
        <f>SUM(F99+F102+F105+F108+F111+F113+F115+F118+F120+F124+F126)</f>
        <v>1799849.17</v>
      </c>
      <c r="G128" s="115">
        <f>SUM(G99+G102+G105+G108+G111+G113+G115+G118+G120+G124+G126)</f>
        <v>1203823.37</v>
      </c>
    </row>
    <row r="129" spans="2:7" ht="12.75">
      <c r="B129" s="102" t="s">
        <v>60</v>
      </c>
      <c r="C129" s="88">
        <f>SUM(C97,C128)</f>
        <v>20562465.49</v>
      </c>
      <c r="D129" s="47">
        <f>SUM(D97+D128)</f>
        <v>20462104.029999997</v>
      </c>
      <c r="E129" s="88">
        <v>99.51</v>
      </c>
      <c r="F129" s="88">
        <f>SUM(F97+F128)</f>
        <v>7958670.33</v>
      </c>
      <c r="G129" s="88">
        <f>SUM(G97+G128)</f>
        <v>1352220.2400000002</v>
      </c>
    </row>
  </sheetData>
  <sheetProtection/>
  <mergeCells count="7">
    <mergeCell ref="A97:B97"/>
    <mergeCell ref="A4:A5"/>
    <mergeCell ref="B4:B5"/>
    <mergeCell ref="F4:G4"/>
    <mergeCell ref="C4:C5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96" zoomScaleNormal="96" zoomScalePageLayoutView="0" workbookViewId="0" topLeftCell="A1">
      <selection activeCell="C2" sqref="C2:I2"/>
    </sheetView>
  </sheetViews>
  <sheetFormatPr defaultColWidth="9.140625" defaultRowHeight="12.75"/>
  <cols>
    <col min="1" max="1" width="8.7109375" style="12" customWidth="1"/>
    <col min="2" max="2" width="9.421875" style="12" customWidth="1"/>
    <col min="3" max="3" width="47.421875" style="7" customWidth="1"/>
    <col min="4" max="4" width="12.28125" style="107" customWidth="1"/>
    <col min="5" max="5" width="12.8515625" style="10" customWidth="1"/>
    <col min="6" max="6" width="10.57421875" style="10" customWidth="1"/>
    <col min="7" max="7" width="12.28125" style="0" customWidth="1"/>
    <col min="8" max="8" width="12.00390625" style="0" customWidth="1"/>
    <col min="9" max="9" width="10.421875" style="0" customWidth="1"/>
    <col min="10" max="10" width="12.421875" style="0" customWidth="1"/>
    <col min="11" max="11" width="12.57421875" style="0" customWidth="1"/>
  </cols>
  <sheetData>
    <row r="1" spans="1:8" ht="12.75">
      <c r="A1"/>
      <c r="B1"/>
      <c r="C1" s="12"/>
      <c r="D1" s="13" t="s">
        <v>63</v>
      </c>
      <c r="E1" s="7"/>
      <c r="G1" s="10"/>
      <c r="H1" s="10"/>
    </row>
    <row r="2" spans="1:9" ht="44.25" customHeight="1">
      <c r="A2"/>
      <c r="B2"/>
      <c r="C2" s="318" t="s">
        <v>240</v>
      </c>
      <c r="D2" s="318"/>
      <c r="E2" s="318"/>
      <c r="F2" s="318"/>
      <c r="G2" s="318"/>
      <c r="H2" s="318"/>
      <c r="I2" s="318"/>
    </row>
    <row r="3" spans="1:6" ht="12.75">
      <c r="A3"/>
      <c r="B3"/>
      <c r="C3"/>
      <c r="D3" s="13"/>
      <c r="E3"/>
      <c r="F3"/>
    </row>
    <row r="4" spans="1:6" ht="12.75">
      <c r="A4"/>
      <c r="B4"/>
      <c r="C4"/>
      <c r="D4" s="13"/>
      <c r="E4"/>
      <c r="F4"/>
    </row>
    <row r="5" spans="1:11" ht="12.75">
      <c r="A5" s="312" t="s">
        <v>0</v>
      </c>
      <c r="B5" s="312" t="s">
        <v>9</v>
      </c>
      <c r="C5" s="313" t="s">
        <v>17</v>
      </c>
      <c r="D5" s="319" t="s">
        <v>16</v>
      </c>
      <c r="E5" s="319"/>
      <c r="F5" s="319"/>
      <c r="G5" s="319" t="s">
        <v>36</v>
      </c>
      <c r="H5" s="319"/>
      <c r="I5" s="319"/>
      <c r="J5" s="317" t="s">
        <v>18</v>
      </c>
      <c r="K5" s="317"/>
    </row>
    <row r="6" spans="1:11" ht="25.5">
      <c r="A6" s="312"/>
      <c r="B6" s="312"/>
      <c r="C6" s="313"/>
      <c r="D6" s="106" t="s">
        <v>37</v>
      </c>
      <c r="E6" s="38" t="s">
        <v>31</v>
      </c>
      <c r="F6" s="38" t="s">
        <v>38</v>
      </c>
      <c r="G6" s="38" t="s">
        <v>37</v>
      </c>
      <c r="H6" s="38" t="s">
        <v>31</v>
      </c>
      <c r="I6" s="38" t="s">
        <v>38</v>
      </c>
      <c r="J6" s="34" t="s">
        <v>19</v>
      </c>
      <c r="K6" s="33" t="s">
        <v>20</v>
      </c>
    </row>
    <row r="7" spans="1:11" ht="12.75">
      <c r="A7" s="39">
        <v>1</v>
      </c>
      <c r="B7" s="39">
        <v>2</v>
      </c>
      <c r="C7" s="40">
        <v>3</v>
      </c>
      <c r="D7" s="113">
        <v>4</v>
      </c>
      <c r="E7" s="41">
        <v>5</v>
      </c>
      <c r="F7" s="41">
        <v>6</v>
      </c>
      <c r="G7" s="39">
        <v>7</v>
      </c>
      <c r="H7" s="42">
        <v>8</v>
      </c>
      <c r="I7" s="42">
        <v>9</v>
      </c>
      <c r="J7" s="42">
        <v>10</v>
      </c>
      <c r="K7" s="42">
        <v>11</v>
      </c>
    </row>
    <row r="8" spans="1:11" ht="38.25">
      <c r="A8" s="37" t="s">
        <v>7</v>
      </c>
      <c r="B8" s="37" t="s">
        <v>35</v>
      </c>
      <c r="C8" s="32" t="s">
        <v>39</v>
      </c>
      <c r="D8" s="75">
        <v>75498.86</v>
      </c>
      <c r="E8" s="75">
        <v>75498.86</v>
      </c>
      <c r="F8" s="75">
        <v>100</v>
      </c>
      <c r="G8" s="75">
        <v>75498.86</v>
      </c>
      <c r="H8" s="75">
        <v>75498.86</v>
      </c>
      <c r="I8" s="75">
        <v>100</v>
      </c>
      <c r="J8" s="75">
        <v>75498.86</v>
      </c>
      <c r="K8" s="78"/>
    </row>
    <row r="9" spans="1:11" ht="38.25">
      <c r="A9" s="37">
        <v>750</v>
      </c>
      <c r="B9" s="37">
        <v>75011</v>
      </c>
      <c r="C9" s="36" t="s">
        <v>21</v>
      </c>
      <c r="D9" s="77">
        <v>49414</v>
      </c>
      <c r="E9" s="77">
        <v>49414</v>
      </c>
      <c r="F9" s="77">
        <v>100</v>
      </c>
      <c r="G9" s="77">
        <v>49414</v>
      </c>
      <c r="H9" s="77">
        <v>49414</v>
      </c>
      <c r="I9" s="77">
        <v>100</v>
      </c>
      <c r="J9" s="77">
        <v>49414</v>
      </c>
      <c r="K9" s="79"/>
    </row>
    <row r="10" spans="1:11" ht="12.75">
      <c r="A10" s="43">
        <v>751</v>
      </c>
      <c r="B10" s="43">
        <v>75101</v>
      </c>
      <c r="C10" s="36" t="s">
        <v>22</v>
      </c>
      <c r="D10" s="75">
        <v>823</v>
      </c>
      <c r="E10" s="75">
        <v>823</v>
      </c>
      <c r="F10" s="75">
        <v>100</v>
      </c>
      <c r="G10" s="75">
        <v>823</v>
      </c>
      <c r="H10" s="75">
        <v>823</v>
      </c>
      <c r="I10" s="75">
        <v>100</v>
      </c>
      <c r="J10" s="75">
        <v>823</v>
      </c>
      <c r="K10" s="78"/>
    </row>
    <row r="11" spans="1:11" ht="12.75">
      <c r="A11" s="43">
        <v>751</v>
      </c>
      <c r="B11" s="43">
        <v>75108</v>
      </c>
      <c r="C11" s="36" t="s">
        <v>239</v>
      </c>
      <c r="D11" s="75">
        <v>25646</v>
      </c>
      <c r="E11" s="75">
        <v>25269.38</v>
      </c>
      <c r="F11" s="75">
        <v>98.53</v>
      </c>
      <c r="G11" s="75">
        <v>25646</v>
      </c>
      <c r="H11" s="75">
        <v>25269.38</v>
      </c>
      <c r="I11" s="75">
        <v>98.53</v>
      </c>
      <c r="J11" s="75">
        <v>25269.38</v>
      </c>
      <c r="K11" s="78"/>
    </row>
    <row r="12" spans="1:11" ht="25.5">
      <c r="A12" s="43">
        <v>751</v>
      </c>
      <c r="B12" s="43">
        <v>75113</v>
      </c>
      <c r="C12" s="36" t="s">
        <v>173</v>
      </c>
      <c r="D12" s="75">
        <v>24150</v>
      </c>
      <c r="E12" s="75">
        <v>24149.21</v>
      </c>
      <c r="F12" s="75">
        <v>100</v>
      </c>
      <c r="G12" s="75">
        <v>24150</v>
      </c>
      <c r="H12" s="75">
        <v>24149.21</v>
      </c>
      <c r="I12" s="75">
        <v>100</v>
      </c>
      <c r="J12" s="75">
        <v>24149.21</v>
      </c>
      <c r="K12" s="78"/>
    </row>
    <row r="13" spans="1:11" ht="25.5">
      <c r="A13" s="43">
        <v>801</v>
      </c>
      <c r="B13" s="43">
        <v>80153</v>
      </c>
      <c r="C13" s="36" t="s">
        <v>167</v>
      </c>
      <c r="D13" s="75">
        <v>21735</v>
      </c>
      <c r="E13" s="75">
        <v>21456.96</v>
      </c>
      <c r="F13" s="75">
        <v>98.72</v>
      </c>
      <c r="G13" s="75">
        <v>21735</v>
      </c>
      <c r="H13" s="75">
        <v>21456.96</v>
      </c>
      <c r="I13" s="75">
        <v>98.72</v>
      </c>
      <c r="J13" s="75">
        <v>21456.96</v>
      </c>
      <c r="K13" s="78"/>
    </row>
    <row r="14" spans="1:11" s="81" customFormat="1" ht="12.75">
      <c r="A14" s="37">
        <v>852</v>
      </c>
      <c r="B14" s="37">
        <v>85215</v>
      </c>
      <c r="C14" s="36" t="s">
        <v>123</v>
      </c>
      <c r="D14" s="76">
        <v>287</v>
      </c>
      <c r="E14" s="76">
        <v>270.42</v>
      </c>
      <c r="F14" s="76">
        <v>94.22</v>
      </c>
      <c r="G14" s="76">
        <v>287</v>
      </c>
      <c r="H14" s="76">
        <v>270.42</v>
      </c>
      <c r="I14" s="76">
        <v>94.22</v>
      </c>
      <c r="J14" s="76">
        <v>270.42</v>
      </c>
      <c r="K14" s="82"/>
    </row>
    <row r="15" spans="1:11" s="81" customFormat="1" ht="12.75">
      <c r="A15" s="37">
        <v>852</v>
      </c>
      <c r="B15" s="37">
        <v>85219</v>
      </c>
      <c r="C15" s="32" t="s">
        <v>76</v>
      </c>
      <c r="D15" s="76">
        <v>3045</v>
      </c>
      <c r="E15" s="76">
        <v>3045</v>
      </c>
      <c r="F15" s="76">
        <v>100</v>
      </c>
      <c r="G15" s="76">
        <v>3045</v>
      </c>
      <c r="H15" s="76">
        <v>3045</v>
      </c>
      <c r="I15" s="76">
        <v>100</v>
      </c>
      <c r="J15" s="76">
        <v>3045</v>
      </c>
      <c r="K15" s="82"/>
    </row>
    <row r="16" spans="1:11" s="81" customFormat="1" ht="12.75">
      <c r="A16" s="37">
        <v>855</v>
      </c>
      <c r="B16" s="37">
        <v>85501</v>
      </c>
      <c r="C16" s="214" t="s">
        <v>152</v>
      </c>
      <c r="D16" s="76">
        <v>3245456</v>
      </c>
      <c r="E16" s="76">
        <v>3244771.12</v>
      </c>
      <c r="F16" s="76">
        <v>99.98</v>
      </c>
      <c r="G16" s="76">
        <v>3245456</v>
      </c>
      <c r="H16" s="76">
        <v>3244771.12</v>
      </c>
      <c r="I16" s="76">
        <v>99.98</v>
      </c>
      <c r="J16" s="76">
        <v>3244771.12</v>
      </c>
      <c r="K16" s="82"/>
    </row>
    <row r="17" spans="1:11" s="81" customFormat="1" ht="38.25">
      <c r="A17" s="37">
        <v>855</v>
      </c>
      <c r="B17" s="37">
        <v>85502</v>
      </c>
      <c r="C17" s="32" t="s">
        <v>55</v>
      </c>
      <c r="D17" s="76">
        <v>1601283</v>
      </c>
      <c r="E17" s="76">
        <v>1601027.43</v>
      </c>
      <c r="F17" s="76">
        <v>99.98</v>
      </c>
      <c r="G17" s="76">
        <v>1601283</v>
      </c>
      <c r="H17" s="76">
        <v>1601027.43</v>
      </c>
      <c r="I17" s="76">
        <v>99.98</v>
      </c>
      <c r="J17" s="76">
        <v>1601027.43</v>
      </c>
      <c r="K17" s="82"/>
    </row>
    <row r="18" spans="1:11" s="81" customFormat="1" ht="12.75">
      <c r="A18" s="37">
        <v>855</v>
      </c>
      <c r="B18" s="37">
        <v>85503</v>
      </c>
      <c r="C18" s="32" t="s">
        <v>124</v>
      </c>
      <c r="D18" s="76">
        <v>141</v>
      </c>
      <c r="E18" s="76">
        <v>98.31</v>
      </c>
      <c r="F18" s="76">
        <v>69.72</v>
      </c>
      <c r="G18" s="76">
        <v>141</v>
      </c>
      <c r="H18" s="76">
        <v>98.31</v>
      </c>
      <c r="I18" s="76">
        <v>69.72</v>
      </c>
      <c r="J18" s="76">
        <v>98.31</v>
      </c>
      <c r="K18" s="82"/>
    </row>
    <row r="19" spans="1:11" s="81" customFormat="1" ht="12.75">
      <c r="A19" s="37">
        <v>855</v>
      </c>
      <c r="B19" s="37">
        <v>85504</v>
      </c>
      <c r="C19" s="32" t="s">
        <v>164</v>
      </c>
      <c r="D19" s="76">
        <v>149110</v>
      </c>
      <c r="E19" s="76">
        <v>148180</v>
      </c>
      <c r="F19" s="76">
        <v>99.38</v>
      </c>
      <c r="G19" s="76">
        <v>149110</v>
      </c>
      <c r="H19" s="76">
        <v>148180</v>
      </c>
      <c r="I19" s="76">
        <v>99.38</v>
      </c>
      <c r="J19" s="76">
        <v>148180</v>
      </c>
      <c r="K19" s="82"/>
    </row>
    <row r="20" spans="1:11" s="81" customFormat="1" ht="24">
      <c r="A20" s="37">
        <v>855</v>
      </c>
      <c r="B20" s="37">
        <v>85513</v>
      </c>
      <c r="C20" s="72" t="s">
        <v>168</v>
      </c>
      <c r="D20" s="76">
        <v>10905</v>
      </c>
      <c r="E20" s="76">
        <v>10650.6</v>
      </c>
      <c r="F20" s="76">
        <v>97.67</v>
      </c>
      <c r="G20" s="76">
        <v>10905</v>
      </c>
      <c r="H20" s="76">
        <v>10650.6</v>
      </c>
      <c r="I20" s="76">
        <v>97.67</v>
      </c>
      <c r="J20" s="76">
        <v>10650.6</v>
      </c>
      <c r="K20" s="82"/>
    </row>
    <row r="21" spans="1:11" ht="12.75">
      <c r="A21" s="37"/>
      <c r="B21" s="37"/>
      <c r="C21" s="117" t="s">
        <v>1</v>
      </c>
      <c r="D21" s="114">
        <f>SUM(D8:D20)</f>
        <v>5207493.859999999</v>
      </c>
      <c r="E21" s="114">
        <f>SUM(E8:E20)</f>
        <v>5204654.289999999</v>
      </c>
      <c r="F21" s="114">
        <v>99.95</v>
      </c>
      <c r="G21" s="114">
        <f>SUM(G8:G20)</f>
        <v>5207493.859999999</v>
      </c>
      <c r="H21" s="115">
        <f>SUM(H8:H20)</f>
        <v>5204654.289999999</v>
      </c>
      <c r="I21" s="114">
        <v>99.95</v>
      </c>
      <c r="J21" s="115">
        <f>SUM(J8:J20)</f>
        <v>5204654.289999999</v>
      </c>
      <c r="K21" s="116"/>
    </row>
    <row r="22" spans="1:6" ht="12.75">
      <c r="A22"/>
      <c r="B22"/>
      <c r="C22"/>
      <c r="D22" s="13"/>
      <c r="E22"/>
      <c r="F22"/>
    </row>
  </sheetData>
  <sheetProtection/>
  <mergeCells count="7">
    <mergeCell ref="J5:K5"/>
    <mergeCell ref="C2:I2"/>
    <mergeCell ref="A5:A6"/>
    <mergeCell ref="B5:B6"/>
    <mergeCell ref="C5:C6"/>
    <mergeCell ref="D5:F5"/>
    <mergeCell ref="G5:I5"/>
  </mergeCells>
  <printOptions/>
  <pageMargins left="0.75" right="0.75" top="1" bottom="1" header="0.5118055555555555" footer="0.511805555555555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5"/>
  <sheetViews>
    <sheetView zoomScalePageLayoutView="0" workbookViewId="0" topLeftCell="A79">
      <selection activeCell="D83" sqref="D83"/>
    </sheetView>
  </sheetViews>
  <sheetFormatPr defaultColWidth="9.140625" defaultRowHeight="12.75"/>
  <cols>
    <col min="1" max="1" width="4.57421875" style="261" customWidth="1"/>
    <col min="2" max="2" width="6.140625" style="261" customWidth="1"/>
    <col min="3" max="3" width="19.00390625" style="261" customWidth="1"/>
    <col min="4" max="4" width="12.57421875" style="262" customWidth="1"/>
    <col min="5" max="5" width="12.28125" style="70" customWidth="1"/>
    <col min="6" max="6" width="6.57421875" style="263" customWidth="1"/>
    <col min="7" max="7" width="12.00390625" style="263" customWidth="1"/>
    <col min="8" max="8" width="12.57421875" style="262" customWidth="1"/>
    <col min="9" max="9" width="11.00390625" style="70" customWidth="1"/>
    <col min="10" max="10" width="11.00390625" style="264" customWidth="1"/>
    <col min="11" max="11" width="9.57421875" style="264" customWidth="1"/>
    <col min="12" max="12" width="11.00390625" style="265" customWidth="1"/>
    <col min="13" max="13" width="10.00390625" style="264" customWidth="1"/>
    <col min="14" max="14" width="5.28125" style="265" customWidth="1"/>
    <col min="15" max="15" width="9.57421875" style="265" customWidth="1"/>
    <col min="16" max="16" width="11.00390625" style="265" customWidth="1"/>
    <col min="17" max="17" width="11.140625" style="265" customWidth="1"/>
    <col min="18" max="18" width="11.8515625" style="265" customWidth="1"/>
    <col min="19" max="19" width="7.7109375" style="265" customWidth="1"/>
    <col min="20" max="16384" width="9.140625" style="265" customWidth="1"/>
  </cols>
  <sheetData>
    <row r="2" spans="1:14" ht="12">
      <c r="A2" s="266"/>
      <c r="B2" s="266"/>
      <c r="C2" s="266"/>
      <c r="D2" s="267"/>
      <c r="E2" s="268"/>
      <c r="F2" s="269"/>
      <c r="G2" s="269"/>
      <c r="H2" s="270"/>
      <c r="I2" s="268"/>
      <c r="L2" s="271" t="s">
        <v>247</v>
      </c>
      <c r="M2" s="272"/>
      <c r="N2" s="264"/>
    </row>
    <row r="3" spans="1:14" ht="12">
      <c r="A3" s="266"/>
      <c r="B3" s="266"/>
      <c r="C3" s="266"/>
      <c r="D3" s="267"/>
      <c r="E3" s="268"/>
      <c r="F3" s="269"/>
      <c r="G3" s="269"/>
      <c r="H3" s="270"/>
      <c r="I3" s="268"/>
      <c r="L3" s="264" t="s">
        <v>248</v>
      </c>
      <c r="N3" s="264"/>
    </row>
    <row r="4" spans="1:19" ht="12">
      <c r="A4" s="266"/>
      <c r="B4" s="266"/>
      <c r="C4" s="266"/>
      <c r="D4" s="267"/>
      <c r="E4" s="268"/>
      <c r="F4" s="269"/>
      <c r="G4" s="269"/>
      <c r="H4" s="270"/>
      <c r="I4" s="268"/>
      <c r="L4" s="264"/>
      <c r="N4" s="264"/>
      <c r="S4" s="264"/>
    </row>
    <row r="5" spans="1:19" ht="12.75" customHeight="1">
      <c r="A5" s="339" t="s">
        <v>0</v>
      </c>
      <c r="B5" s="339" t="s">
        <v>9</v>
      </c>
      <c r="C5" s="339" t="s">
        <v>249</v>
      </c>
      <c r="D5" s="331" t="s">
        <v>30</v>
      </c>
      <c r="E5" s="323" t="s">
        <v>31</v>
      </c>
      <c r="F5" s="331" t="s">
        <v>250</v>
      </c>
      <c r="G5" s="328" t="s">
        <v>251</v>
      </c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30"/>
    </row>
    <row r="6" spans="1:19" ht="12" customHeight="1">
      <c r="A6" s="340"/>
      <c r="B6" s="340"/>
      <c r="C6" s="340"/>
      <c r="D6" s="332"/>
      <c r="E6" s="338"/>
      <c r="F6" s="332"/>
      <c r="G6" s="331" t="s">
        <v>252</v>
      </c>
      <c r="H6" s="331" t="s">
        <v>253</v>
      </c>
      <c r="I6" s="334" t="s">
        <v>3</v>
      </c>
      <c r="J6" s="335"/>
      <c r="K6" s="323" t="s">
        <v>254</v>
      </c>
      <c r="L6" s="323" t="s">
        <v>255</v>
      </c>
      <c r="M6" s="323" t="s">
        <v>256</v>
      </c>
      <c r="N6" s="339" t="s">
        <v>257</v>
      </c>
      <c r="O6" s="323" t="s">
        <v>258</v>
      </c>
      <c r="P6" s="323" t="s">
        <v>259</v>
      </c>
      <c r="Q6" s="320" t="s">
        <v>18</v>
      </c>
      <c r="R6" s="321"/>
      <c r="S6" s="322"/>
    </row>
    <row r="7" spans="1:19" ht="12.75" customHeight="1">
      <c r="A7" s="340"/>
      <c r="B7" s="340"/>
      <c r="C7" s="340"/>
      <c r="D7" s="332"/>
      <c r="E7" s="338"/>
      <c r="F7" s="332"/>
      <c r="G7" s="332"/>
      <c r="H7" s="332"/>
      <c r="I7" s="336"/>
      <c r="J7" s="337"/>
      <c r="K7" s="338"/>
      <c r="L7" s="338"/>
      <c r="M7" s="338"/>
      <c r="N7" s="340"/>
      <c r="O7" s="338"/>
      <c r="P7" s="338"/>
      <c r="Q7" s="323" t="s">
        <v>260</v>
      </c>
      <c r="R7" s="273" t="s">
        <v>3</v>
      </c>
      <c r="S7" s="323" t="s">
        <v>261</v>
      </c>
    </row>
    <row r="8" spans="1:19" s="275" customFormat="1" ht="96">
      <c r="A8" s="341"/>
      <c r="B8" s="341"/>
      <c r="C8" s="341"/>
      <c r="D8" s="333"/>
      <c r="E8" s="324"/>
      <c r="F8" s="333"/>
      <c r="G8" s="333"/>
      <c r="H8" s="333"/>
      <c r="I8" s="274" t="s">
        <v>262</v>
      </c>
      <c r="J8" s="274" t="s">
        <v>263</v>
      </c>
      <c r="K8" s="324"/>
      <c r="L8" s="324"/>
      <c r="M8" s="324"/>
      <c r="N8" s="341"/>
      <c r="O8" s="324"/>
      <c r="P8" s="324"/>
      <c r="Q8" s="324"/>
      <c r="R8" s="273" t="s">
        <v>264</v>
      </c>
      <c r="S8" s="324"/>
    </row>
    <row r="9" spans="1:19" ht="12">
      <c r="A9" s="276">
        <v>1</v>
      </c>
      <c r="B9" s="276">
        <v>2</v>
      </c>
      <c r="C9" s="276">
        <v>3</v>
      </c>
      <c r="D9" s="277">
        <v>4</v>
      </c>
      <c r="E9" s="277">
        <v>5</v>
      </c>
      <c r="F9" s="277">
        <v>6</v>
      </c>
      <c r="G9" s="277"/>
      <c r="H9" s="277">
        <v>7</v>
      </c>
      <c r="I9" s="278">
        <v>8</v>
      </c>
      <c r="J9" s="278">
        <v>9</v>
      </c>
      <c r="K9" s="278">
        <v>10</v>
      </c>
      <c r="L9" s="276">
        <v>11</v>
      </c>
      <c r="M9" s="278">
        <v>12</v>
      </c>
      <c r="N9" s="279">
        <v>13</v>
      </c>
      <c r="O9" s="279">
        <v>14</v>
      </c>
      <c r="P9" s="279"/>
      <c r="Q9" s="279"/>
      <c r="R9" s="279"/>
      <c r="S9" s="279"/>
    </row>
    <row r="10" spans="1:19" ht="12">
      <c r="A10" s="280" t="str">
        <f>'[1]zał. nr 2'!$A$11</f>
        <v>O10</v>
      </c>
      <c r="B10" s="280"/>
      <c r="C10" s="71" t="str">
        <f>'[1]zał. nr 2'!$C$11</f>
        <v>Rolnictwo i łowiectwo</v>
      </c>
      <c r="D10" s="281">
        <f>SUM(D11:D13)</f>
        <v>405169.86</v>
      </c>
      <c r="E10" s="281">
        <f>SUM(E11:E13)</f>
        <v>405147.9</v>
      </c>
      <c r="F10" s="282">
        <v>99.99</v>
      </c>
      <c r="G10" s="282">
        <f>SUM(G11:G13)</f>
        <v>76817.95</v>
      </c>
      <c r="H10" s="281">
        <f>SUM(H12:H13)</f>
        <v>76817.95</v>
      </c>
      <c r="I10" s="283">
        <f>SUM(I12:I13)</f>
        <v>0</v>
      </c>
      <c r="J10" s="284">
        <f>SUM(J12:J13)</f>
        <v>76817.95</v>
      </c>
      <c r="K10" s="284">
        <f>SUM(K12:K15)</f>
        <v>0</v>
      </c>
      <c r="L10" s="284"/>
      <c r="M10" s="284"/>
      <c r="N10" s="284"/>
      <c r="O10" s="285"/>
      <c r="P10" s="284">
        <f>SUM(P11:P13)</f>
        <v>328329.95</v>
      </c>
      <c r="Q10" s="284">
        <f>SUM(Q11:Q13)</f>
        <v>328329.95</v>
      </c>
      <c r="R10" s="286"/>
      <c r="S10" s="285"/>
    </row>
    <row r="11" spans="1:19" ht="36">
      <c r="A11" s="287"/>
      <c r="B11" s="287" t="s">
        <v>11</v>
      </c>
      <c r="C11" s="72" t="s">
        <v>265</v>
      </c>
      <c r="D11" s="288">
        <v>328331</v>
      </c>
      <c r="E11" s="288">
        <v>328329.95</v>
      </c>
      <c r="F11" s="289">
        <v>100</v>
      </c>
      <c r="G11" s="289"/>
      <c r="H11" s="288"/>
      <c r="I11" s="290"/>
      <c r="J11" s="291"/>
      <c r="K11" s="291"/>
      <c r="L11" s="291"/>
      <c r="M11" s="291"/>
      <c r="N11" s="291"/>
      <c r="O11" s="279"/>
      <c r="P11" s="292">
        <v>328329.95</v>
      </c>
      <c r="Q11" s="292">
        <v>328329.95</v>
      </c>
      <c r="R11" s="292"/>
      <c r="S11" s="279"/>
    </row>
    <row r="12" spans="1:19" s="275" customFormat="1" ht="12">
      <c r="A12" s="287"/>
      <c r="B12" s="287" t="str">
        <f>'[1]zał. nr 2'!$B$13</f>
        <v>O1030</v>
      </c>
      <c r="C12" s="72" t="str">
        <f>'[1]zał. nr 2'!$C$13</f>
        <v>Izby rolnicze</v>
      </c>
      <c r="D12" s="288">
        <v>1340</v>
      </c>
      <c r="E12" s="288">
        <v>1319.09</v>
      </c>
      <c r="F12" s="289">
        <v>98.44</v>
      </c>
      <c r="G12" s="289">
        <v>1319.09</v>
      </c>
      <c r="H12" s="288">
        <v>1319.09</v>
      </c>
      <c r="I12" s="288"/>
      <c r="J12" s="291">
        <v>1319.09</v>
      </c>
      <c r="K12" s="291"/>
      <c r="L12" s="291"/>
      <c r="M12" s="291"/>
      <c r="N12" s="291"/>
      <c r="O12" s="291"/>
      <c r="P12" s="291"/>
      <c r="Q12" s="291"/>
      <c r="R12" s="291"/>
      <c r="S12" s="291"/>
    </row>
    <row r="13" spans="1:19" ht="12">
      <c r="A13" s="287"/>
      <c r="B13" s="287" t="s">
        <v>35</v>
      </c>
      <c r="C13" s="72" t="s">
        <v>266</v>
      </c>
      <c r="D13" s="288">
        <v>75498.86</v>
      </c>
      <c r="E13" s="288">
        <v>75498.86</v>
      </c>
      <c r="F13" s="289">
        <v>100</v>
      </c>
      <c r="G13" s="289">
        <v>75498.86</v>
      </c>
      <c r="H13" s="288">
        <v>75498.86</v>
      </c>
      <c r="I13" s="288"/>
      <c r="J13" s="291">
        <v>75498.86</v>
      </c>
      <c r="K13" s="291"/>
      <c r="L13" s="291"/>
      <c r="M13" s="291"/>
      <c r="N13" s="291"/>
      <c r="O13" s="291"/>
      <c r="P13" s="291"/>
      <c r="Q13" s="291"/>
      <c r="R13" s="291"/>
      <c r="S13" s="291"/>
    </row>
    <row r="14" spans="1:19" s="275" customFormat="1" ht="48">
      <c r="A14" s="280">
        <f>'[1]zał. nr 2'!$A$17</f>
        <v>400</v>
      </c>
      <c r="B14" s="280"/>
      <c r="C14" s="71" t="str">
        <f>'[1]zał. nr 2'!$C$17</f>
        <v>Wytwarzanie i zaopatrywanie w energię elektryczną, gaz i wodę</v>
      </c>
      <c r="D14" s="281">
        <f>SUM(D15)</f>
        <v>622813</v>
      </c>
      <c r="E14" s="281">
        <f>SUM(E15)</f>
        <v>620783.89</v>
      </c>
      <c r="F14" s="282">
        <v>99.67</v>
      </c>
      <c r="G14" s="282">
        <f>SUM(G15)</f>
        <v>355603.08</v>
      </c>
      <c r="H14" s="281">
        <f>SUM(H15)</f>
        <v>355047.52</v>
      </c>
      <c r="I14" s="281">
        <f>SUM(I15)</f>
        <v>102919.92</v>
      </c>
      <c r="J14" s="281">
        <f>SUM(J15)</f>
        <v>252127.6</v>
      </c>
      <c r="K14" s="284"/>
      <c r="L14" s="284">
        <f>SUM(L15)</f>
        <v>555.56</v>
      </c>
      <c r="M14" s="284"/>
      <c r="N14" s="284"/>
      <c r="O14" s="284"/>
      <c r="P14" s="284">
        <f>SUM(P15)</f>
        <v>265180.81</v>
      </c>
      <c r="Q14" s="284">
        <f>SUM(Q15)</f>
        <v>265180.81</v>
      </c>
      <c r="R14" s="284"/>
      <c r="S14" s="284"/>
    </row>
    <row r="15" spans="1:19" ht="12">
      <c r="A15" s="287"/>
      <c r="B15" s="287">
        <f>'[1]zał. nr 2'!$B$18</f>
        <v>40002</v>
      </c>
      <c r="C15" s="72" t="str">
        <f>'[1]zał. nr 2'!$C$18</f>
        <v>Dostarczanie wody</v>
      </c>
      <c r="D15" s="288">
        <v>622813</v>
      </c>
      <c r="E15" s="288">
        <v>620783.89</v>
      </c>
      <c r="F15" s="289">
        <v>99.67</v>
      </c>
      <c r="G15" s="289">
        <v>355603.08</v>
      </c>
      <c r="H15" s="288">
        <v>355047.52</v>
      </c>
      <c r="I15" s="288">
        <v>102919.92</v>
      </c>
      <c r="J15" s="291">
        <v>252127.6</v>
      </c>
      <c r="K15" s="291"/>
      <c r="L15" s="291">
        <v>555.56</v>
      </c>
      <c r="M15" s="291"/>
      <c r="N15" s="291"/>
      <c r="O15" s="291"/>
      <c r="P15" s="291">
        <v>265180.81</v>
      </c>
      <c r="Q15" s="291">
        <v>265180.81</v>
      </c>
      <c r="R15" s="291"/>
      <c r="S15" s="291"/>
    </row>
    <row r="16" spans="1:19" ht="12">
      <c r="A16" s="280">
        <f>'[1]zał. nr 2'!$A$19</f>
        <v>600</v>
      </c>
      <c r="B16" s="280"/>
      <c r="C16" s="71" t="str">
        <f>'[1]zał. nr 2'!$C$19</f>
        <v>Transport i łączność</v>
      </c>
      <c r="D16" s="281">
        <f>SUM(D17:D22)</f>
        <v>1110053.7400000002</v>
      </c>
      <c r="E16" s="281">
        <f>SUM(E17:E22)</f>
        <v>1083035.51</v>
      </c>
      <c r="F16" s="282">
        <v>97.57</v>
      </c>
      <c r="G16" s="282">
        <f>SUM(G17:G22)</f>
        <v>607493.7899999999</v>
      </c>
      <c r="H16" s="281">
        <f>SUM(H17:H22)</f>
        <v>371651.65</v>
      </c>
      <c r="I16" s="281">
        <f>SUM(I17:I22)</f>
        <v>0</v>
      </c>
      <c r="J16" s="284">
        <f>SUM(J17:J22)</f>
        <v>371651.65</v>
      </c>
      <c r="K16" s="284">
        <f>SUM(K17)</f>
        <v>235842.14</v>
      </c>
      <c r="L16" s="284"/>
      <c r="M16" s="284"/>
      <c r="N16" s="284"/>
      <c r="O16" s="284"/>
      <c r="P16" s="284">
        <f>SUM(P17:P22)</f>
        <v>475541.72</v>
      </c>
      <c r="Q16" s="284">
        <f>SUM(Q17:Q22)</f>
        <v>475541.72</v>
      </c>
      <c r="R16" s="284"/>
      <c r="S16" s="284"/>
    </row>
    <row r="17" spans="1:19" ht="24">
      <c r="A17" s="287"/>
      <c r="B17" s="287">
        <f>'[1]zał. nr 2'!$B$20</f>
        <v>60004</v>
      </c>
      <c r="C17" s="72" t="str">
        <f>'[1]zał. nr 2'!$C$20</f>
        <v>Lokalny transport zbiorowy</v>
      </c>
      <c r="D17" s="288">
        <v>280016.1</v>
      </c>
      <c r="E17" s="288">
        <v>277048.1</v>
      </c>
      <c r="F17" s="289">
        <v>98.94</v>
      </c>
      <c r="G17" s="288">
        <v>277048.1</v>
      </c>
      <c r="H17" s="288">
        <v>41205.96</v>
      </c>
      <c r="I17" s="288"/>
      <c r="J17" s="291">
        <v>41205.96</v>
      </c>
      <c r="K17" s="288">
        <v>235842.14</v>
      </c>
      <c r="L17" s="291"/>
      <c r="M17" s="291"/>
      <c r="N17" s="291"/>
      <c r="O17" s="291"/>
      <c r="P17" s="291"/>
      <c r="Q17" s="291"/>
      <c r="R17" s="291"/>
      <c r="S17" s="291"/>
    </row>
    <row r="18" spans="1:19" ht="24">
      <c r="A18" s="287"/>
      <c r="B18" s="287">
        <f>'[1]zał. nr 2'!$B$21</f>
        <v>60011</v>
      </c>
      <c r="C18" s="72" t="str">
        <f>'[1]zał. nr 2'!$C$21</f>
        <v>Drogi publiczne krajowe</v>
      </c>
      <c r="D18" s="288">
        <v>6653</v>
      </c>
      <c r="E18" s="288">
        <v>6652.6</v>
      </c>
      <c r="F18" s="289">
        <v>99.99</v>
      </c>
      <c r="G18" s="289">
        <v>6652.6</v>
      </c>
      <c r="H18" s="288">
        <v>6652.6</v>
      </c>
      <c r="I18" s="288"/>
      <c r="J18" s="291">
        <v>6652.6</v>
      </c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24">
      <c r="A19" s="287"/>
      <c r="B19" s="287">
        <v>60013</v>
      </c>
      <c r="C19" s="72" t="s">
        <v>267</v>
      </c>
      <c r="D19" s="288">
        <v>117</v>
      </c>
      <c r="E19" s="288">
        <v>116.4</v>
      </c>
      <c r="F19" s="289">
        <v>99.49</v>
      </c>
      <c r="G19" s="289">
        <v>116.4</v>
      </c>
      <c r="H19" s="288">
        <v>116.4</v>
      </c>
      <c r="I19" s="288"/>
      <c r="J19" s="288">
        <v>116.4</v>
      </c>
      <c r="K19" s="291"/>
      <c r="L19" s="291"/>
      <c r="M19" s="291"/>
      <c r="N19" s="291"/>
      <c r="O19" s="291"/>
      <c r="P19" s="291"/>
      <c r="Q19" s="291"/>
      <c r="R19" s="291"/>
      <c r="S19" s="291"/>
    </row>
    <row r="20" spans="1:19" ht="24">
      <c r="A20" s="287"/>
      <c r="B20" s="287">
        <f>'[1]zał. nr 2'!$B$22</f>
        <v>60014</v>
      </c>
      <c r="C20" s="72" t="str">
        <f>'[1]zał. nr 2'!$C$22</f>
        <v>Drogi publiczne powiatowe</v>
      </c>
      <c r="D20" s="288">
        <v>6924</v>
      </c>
      <c r="E20" s="288">
        <v>6923.6</v>
      </c>
      <c r="F20" s="289">
        <v>99.99</v>
      </c>
      <c r="G20" s="289">
        <v>6923.6</v>
      </c>
      <c r="H20" s="288">
        <v>6923.6</v>
      </c>
      <c r="I20" s="288"/>
      <c r="J20" s="291">
        <v>6923.6</v>
      </c>
      <c r="K20" s="291"/>
      <c r="L20" s="291"/>
      <c r="M20" s="291"/>
      <c r="N20" s="291"/>
      <c r="O20" s="291"/>
      <c r="P20" s="291"/>
      <c r="Q20" s="291"/>
      <c r="R20" s="291"/>
      <c r="S20" s="291"/>
    </row>
    <row r="21" spans="1:19" s="275" customFormat="1" ht="24">
      <c r="A21" s="287"/>
      <c r="B21" s="287">
        <f>'[1]zał. nr 2'!$B$23</f>
        <v>60016</v>
      </c>
      <c r="C21" s="72" t="str">
        <f>'[1]zał. nr 2'!$C$23</f>
        <v>Drogi publiczne gminne</v>
      </c>
      <c r="D21" s="288">
        <v>802581.54</v>
      </c>
      <c r="E21" s="288">
        <v>779490.11</v>
      </c>
      <c r="F21" s="289">
        <v>97.12</v>
      </c>
      <c r="G21" s="289">
        <v>303948.39</v>
      </c>
      <c r="H21" s="288">
        <v>303948.39</v>
      </c>
      <c r="I21" s="288"/>
      <c r="J21" s="291">
        <v>303948.39</v>
      </c>
      <c r="K21" s="291"/>
      <c r="L21" s="291"/>
      <c r="M21" s="291"/>
      <c r="N21" s="291"/>
      <c r="O21" s="291"/>
      <c r="P21" s="291">
        <v>475541.72</v>
      </c>
      <c r="Q21" s="291">
        <v>475541.72</v>
      </c>
      <c r="R21" s="291"/>
      <c r="S21" s="291"/>
    </row>
    <row r="22" spans="1:19" ht="12">
      <c r="A22" s="287"/>
      <c r="B22" s="287">
        <f>'[1]zał. nr 2'!$B$24</f>
        <v>60095</v>
      </c>
      <c r="C22" s="72" t="str">
        <f>'[1]zał. nr 2'!$C$24</f>
        <v>Pozostała działalność</v>
      </c>
      <c r="D22" s="288">
        <v>13762.1</v>
      </c>
      <c r="E22" s="288">
        <v>12804.7</v>
      </c>
      <c r="F22" s="289">
        <v>93.04</v>
      </c>
      <c r="G22" s="289">
        <v>12804.7</v>
      </c>
      <c r="H22" s="288">
        <v>12804.7</v>
      </c>
      <c r="I22" s="288">
        <v>0</v>
      </c>
      <c r="J22" s="291">
        <v>12804.7</v>
      </c>
      <c r="K22" s="291"/>
      <c r="L22" s="291"/>
      <c r="M22" s="291"/>
      <c r="N22" s="291"/>
      <c r="O22" s="291"/>
      <c r="P22" s="291"/>
      <c r="Q22" s="291"/>
      <c r="R22" s="291"/>
      <c r="S22" s="291"/>
    </row>
    <row r="23" spans="1:19" ht="12">
      <c r="A23" s="280">
        <f>'[1]zał. nr 2'!$A$25</f>
        <v>630</v>
      </c>
      <c r="B23" s="280"/>
      <c r="C23" s="71" t="str">
        <f>'[1]zał. nr 2'!$C$25</f>
        <v>Turystyka</v>
      </c>
      <c r="D23" s="281">
        <f>SUM(D24:D25)</f>
        <v>53045</v>
      </c>
      <c r="E23" s="281">
        <f>SUM(E24:E25)</f>
        <v>53042.87</v>
      </c>
      <c r="F23" s="282">
        <v>100</v>
      </c>
      <c r="G23" s="282">
        <f>SUM(G24:G25)</f>
        <v>33854.87</v>
      </c>
      <c r="H23" s="281">
        <f>SUM(H24)</f>
        <v>33854.87</v>
      </c>
      <c r="I23" s="281">
        <f>SUM(I24)</f>
        <v>9878.4</v>
      </c>
      <c r="J23" s="284">
        <f>SUM(J24)</f>
        <v>23976.47</v>
      </c>
      <c r="K23" s="284"/>
      <c r="L23" s="284"/>
      <c r="M23" s="284"/>
      <c r="N23" s="284"/>
      <c r="O23" s="284"/>
      <c r="P23" s="284">
        <f>SUM(P24:P25)</f>
        <v>19188</v>
      </c>
      <c r="Q23" s="284">
        <f>SUM(Q24:Q25)</f>
        <v>19188</v>
      </c>
      <c r="R23" s="284">
        <f>SUM(R24:R25)</f>
        <v>0</v>
      </c>
      <c r="S23" s="284"/>
    </row>
    <row r="24" spans="1:19" s="275" customFormat="1" ht="36">
      <c r="A24" s="287"/>
      <c r="B24" s="287">
        <v>63003</v>
      </c>
      <c r="C24" s="72" t="s">
        <v>268</v>
      </c>
      <c r="D24" s="288">
        <v>33857</v>
      </c>
      <c r="E24" s="288">
        <v>33854.87</v>
      </c>
      <c r="F24" s="289">
        <v>99.99</v>
      </c>
      <c r="G24" s="289">
        <v>33854.87</v>
      </c>
      <c r="H24" s="288">
        <v>33854.87</v>
      </c>
      <c r="I24" s="288">
        <v>9878.4</v>
      </c>
      <c r="J24" s="291">
        <v>23976.47</v>
      </c>
      <c r="K24" s="291"/>
      <c r="L24" s="291"/>
      <c r="M24" s="291"/>
      <c r="N24" s="291"/>
      <c r="O24" s="291"/>
      <c r="P24" s="291"/>
      <c r="Q24" s="291"/>
      <c r="R24" s="291"/>
      <c r="S24" s="291"/>
    </row>
    <row r="25" spans="1:19" s="275" customFormat="1" ht="12">
      <c r="A25" s="287"/>
      <c r="B25" s="287">
        <v>63095</v>
      </c>
      <c r="C25" s="72" t="s">
        <v>266</v>
      </c>
      <c r="D25" s="288">
        <v>19188</v>
      </c>
      <c r="E25" s="288">
        <v>19188</v>
      </c>
      <c r="F25" s="289">
        <v>100</v>
      </c>
      <c r="G25" s="289"/>
      <c r="H25" s="288"/>
      <c r="I25" s="288"/>
      <c r="J25" s="291"/>
      <c r="K25" s="291"/>
      <c r="L25" s="291"/>
      <c r="M25" s="291"/>
      <c r="N25" s="291"/>
      <c r="O25" s="291"/>
      <c r="P25" s="291">
        <v>19188</v>
      </c>
      <c r="Q25" s="291">
        <v>19188</v>
      </c>
      <c r="R25" s="291"/>
      <c r="S25" s="291"/>
    </row>
    <row r="26" spans="1:19" s="275" customFormat="1" ht="24">
      <c r="A26" s="280">
        <f>'[1]zał. nr 2'!$A$27</f>
        <v>700</v>
      </c>
      <c r="B26" s="280"/>
      <c r="C26" s="71" t="str">
        <f>'[1]zał. nr 2'!$C$27</f>
        <v>Gospodarka mieszkaniowa</v>
      </c>
      <c r="D26" s="281">
        <f>SUM(D27)</f>
        <v>163026</v>
      </c>
      <c r="E26" s="281">
        <f>SUM(E27)</f>
        <v>159343.37</v>
      </c>
      <c r="F26" s="282">
        <v>97.74</v>
      </c>
      <c r="G26" s="282">
        <f>SUM(G27)</f>
        <v>159343.37</v>
      </c>
      <c r="H26" s="281">
        <f>SUM(H27)</f>
        <v>159343.37</v>
      </c>
      <c r="I26" s="281"/>
      <c r="J26" s="284">
        <f>SUM(J27)</f>
        <v>159343.37</v>
      </c>
      <c r="K26" s="284"/>
      <c r="L26" s="284"/>
      <c r="M26" s="284"/>
      <c r="N26" s="284"/>
      <c r="O26" s="284"/>
      <c r="P26" s="284">
        <f>SUM(P27)</f>
        <v>0</v>
      </c>
      <c r="Q26" s="284">
        <f>SUM(Q27)</f>
        <v>0</v>
      </c>
      <c r="R26" s="284"/>
      <c r="S26" s="284"/>
    </row>
    <row r="27" spans="1:19" ht="24">
      <c r="A27" s="287"/>
      <c r="B27" s="287">
        <f>'[1]zał. nr 2'!$B$28</f>
        <v>70005</v>
      </c>
      <c r="C27" s="72" t="str">
        <f>'[1]zał. nr 2'!$C$28</f>
        <v>Gospodarka gruntami i nieruchomościami</v>
      </c>
      <c r="D27" s="288">
        <v>163026</v>
      </c>
      <c r="E27" s="288">
        <v>159343.37</v>
      </c>
      <c r="F27" s="289">
        <v>97.74</v>
      </c>
      <c r="G27" s="289">
        <v>159343.37</v>
      </c>
      <c r="H27" s="288">
        <v>159343.37</v>
      </c>
      <c r="I27" s="288"/>
      <c r="J27" s="291">
        <v>159343.37</v>
      </c>
      <c r="K27" s="291"/>
      <c r="L27" s="291"/>
      <c r="M27" s="291"/>
      <c r="N27" s="291"/>
      <c r="O27" s="291"/>
      <c r="P27" s="291"/>
      <c r="Q27" s="291"/>
      <c r="R27" s="291"/>
      <c r="S27" s="291"/>
    </row>
    <row r="28" spans="1:19" ht="12">
      <c r="A28" s="280">
        <f>'[1]zał. nr 2'!$A$29</f>
        <v>710</v>
      </c>
      <c r="B28" s="280"/>
      <c r="C28" s="71" t="str">
        <f>'[1]zał. nr 2'!$C$29</f>
        <v>Działalność usługowa</v>
      </c>
      <c r="D28" s="281">
        <f>SUM(D29:D30)</f>
        <v>19041</v>
      </c>
      <c r="E28" s="281">
        <f>SUM(E29:E30)</f>
        <v>19040.4</v>
      </c>
      <c r="F28" s="282">
        <v>100</v>
      </c>
      <c r="G28" s="282">
        <f>SUM(G29:G30)</f>
        <v>4157.4</v>
      </c>
      <c r="H28" s="281">
        <f>SUM(H29:H30)</f>
        <v>4157.4</v>
      </c>
      <c r="I28" s="281">
        <f>SUM(I29:I30)</f>
        <v>0</v>
      </c>
      <c r="J28" s="284">
        <f>SUM(J29:J30)</f>
        <v>4157.4</v>
      </c>
      <c r="K28" s="284"/>
      <c r="L28" s="284"/>
      <c r="M28" s="284"/>
      <c r="N28" s="284"/>
      <c r="O28" s="284"/>
      <c r="P28" s="284">
        <f>SUM(P29:P30)</f>
        <v>14883</v>
      </c>
      <c r="Q28" s="284">
        <f>SUM(Q29:Q30)</f>
        <v>14883</v>
      </c>
      <c r="R28" s="284">
        <f>SUM(R29:R30)</f>
        <v>14883</v>
      </c>
      <c r="S28" s="284"/>
    </row>
    <row r="29" spans="1:19" s="275" customFormat="1" ht="36">
      <c r="A29" s="287"/>
      <c r="B29" s="287">
        <f>'[1]zał. nr 2'!$B$30</f>
        <v>71004</v>
      </c>
      <c r="C29" s="72" t="str">
        <f>'[1]zał. nr 2'!$C$30</f>
        <v>Plany zagospodarowania przestrzennego</v>
      </c>
      <c r="D29" s="288">
        <v>4158</v>
      </c>
      <c r="E29" s="288">
        <v>4157.4</v>
      </c>
      <c r="F29" s="289">
        <v>99.98</v>
      </c>
      <c r="G29" s="289">
        <v>4157.4</v>
      </c>
      <c r="H29" s="288">
        <v>4157.4</v>
      </c>
      <c r="I29" s="288">
        <v>0</v>
      </c>
      <c r="J29" s="291">
        <v>4157.4</v>
      </c>
      <c r="K29" s="291"/>
      <c r="L29" s="291"/>
      <c r="M29" s="291"/>
      <c r="N29" s="291"/>
      <c r="O29" s="291"/>
      <c r="P29" s="291"/>
      <c r="Q29" s="291"/>
      <c r="R29" s="291"/>
      <c r="S29" s="291"/>
    </row>
    <row r="30" spans="1:19" s="275" customFormat="1" ht="12">
      <c r="A30" s="287"/>
      <c r="B30" s="287">
        <v>71095</v>
      </c>
      <c r="C30" s="72" t="s">
        <v>266</v>
      </c>
      <c r="D30" s="288">
        <v>14883</v>
      </c>
      <c r="E30" s="288">
        <v>14883</v>
      </c>
      <c r="F30" s="289">
        <v>100</v>
      </c>
      <c r="G30" s="289"/>
      <c r="H30" s="288"/>
      <c r="I30" s="288"/>
      <c r="J30" s="291"/>
      <c r="K30" s="291"/>
      <c r="L30" s="291"/>
      <c r="M30" s="291"/>
      <c r="N30" s="291"/>
      <c r="O30" s="291"/>
      <c r="P30" s="291">
        <v>14883</v>
      </c>
      <c r="Q30" s="291">
        <v>14883</v>
      </c>
      <c r="R30" s="291">
        <v>14883</v>
      </c>
      <c r="S30" s="291"/>
    </row>
    <row r="31" spans="1:19" ht="24">
      <c r="A31" s="280">
        <f>'[1]zał. nr 2'!$A$31</f>
        <v>750</v>
      </c>
      <c r="B31" s="280"/>
      <c r="C31" s="71" t="str">
        <f>'[1]zał. nr 2'!$C$31</f>
        <v>Administracja publiczna</v>
      </c>
      <c r="D31" s="281">
        <f>SUM(D32:D36)</f>
        <v>2234663.25</v>
      </c>
      <c r="E31" s="281">
        <f>SUM(E32:E36)</f>
        <v>2228859.11</v>
      </c>
      <c r="F31" s="282">
        <v>99.74</v>
      </c>
      <c r="G31" s="282">
        <f aca="true" t="shared" si="0" ref="G31:L31">SUM(G32:G36)</f>
        <v>2167259.11</v>
      </c>
      <c r="H31" s="281">
        <f t="shared" si="0"/>
        <v>2064548.17</v>
      </c>
      <c r="I31" s="281">
        <f>SUM(I32:I36)</f>
        <v>1521734.3</v>
      </c>
      <c r="J31" s="284">
        <f t="shared" si="0"/>
        <v>542813.8700000001</v>
      </c>
      <c r="K31" s="284"/>
      <c r="L31" s="284">
        <f t="shared" si="0"/>
        <v>102710.93999999999</v>
      </c>
      <c r="M31" s="284"/>
      <c r="N31" s="284"/>
      <c r="O31" s="284"/>
      <c r="P31" s="284">
        <f>SUM(P32:P36)</f>
        <v>61600</v>
      </c>
      <c r="Q31" s="284">
        <f>SUM(Q32:Q36)</f>
        <v>61600</v>
      </c>
      <c r="R31" s="284"/>
      <c r="S31" s="284"/>
    </row>
    <row r="32" spans="1:19" ht="12">
      <c r="A32" s="287"/>
      <c r="B32" s="287">
        <f>'[1]zał. nr 2'!$B$32</f>
        <v>75011</v>
      </c>
      <c r="C32" s="72" t="str">
        <f>'[1]zał. nr 2'!$C$32</f>
        <v>Urzędy wojewódzkie</v>
      </c>
      <c r="D32" s="288">
        <v>49414</v>
      </c>
      <c r="E32" s="288">
        <v>49414</v>
      </c>
      <c r="F32" s="289">
        <v>100</v>
      </c>
      <c r="G32" s="288">
        <v>49414</v>
      </c>
      <c r="H32" s="288">
        <v>49414</v>
      </c>
      <c r="I32" s="288">
        <v>49414</v>
      </c>
      <c r="J32" s="291"/>
      <c r="K32" s="291"/>
      <c r="L32" s="291"/>
      <c r="M32" s="291"/>
      <c r="N32" s="291"/>
      <c r="O32" s="291"/>
      <c r="P32" s="291"/>
      <c r="Q32" s="291"/>
      <c r="R32" s="291"/>
      <c r="S32" s="291"/>
    </row>
    <row r="33" spans="1:19" ht="12">
      <c r="A33" s="287"/>
      <c r="B33" s="287">
        <f>'[1]zał. nr 2'!$B$33</f>
        <v>75022</v>
      </c>
      <c r="C33" s="72" t="str">
        <f>'[1]zał. nr 2'!$C$33</f>
        <v>Rady gmin</v>
      </c>
      <c r="D33" s="288">
        <v>108542</v>
      </c>
      <c r="E33" s="288">
        <v>107340.92</v>
      </c>
      <c r="F33" s="289">
        <v>98.89</v>
      </c>
      <c r="G33" s="288">
        <v>107340.92</v>
      </c>
      <c r="H33" s="288">
        <v>27486.08</v>
      </c>
      <c r="I33" s="288"/>
      <c r="J33" s="291">
        <v>27486.08</v>
      </c>
      <c r="K33" s="291"/>
      <c r="L33" s="291">
        <v>79854.84</v>
      </c>
      <c r="M33" s="291"/>
      <c r="N33" s="291"/>
      <c r="O33" s="291"/>
      <c r="P33" s="291"/>
      <c r="Q33" s="291"/>
      <c r="R33" s="291"/>
      <c r="S33" s="291"/>
    </row>
    <row r="34" spans="1:19" ht="12">
      <c r="A34" s="287"/>
      <c r="B34" s="287">
        <f>'[1]zał. nr 2'!$B$34</f>
        <v>75023</v>
      </c>
      <c r="C34" s="72" t="str">
        <f>'[1]zał. nr 2'!$C$34</f>
        <v>Urzędy gmin</v>
      </c>
      <c r="D34" s="288">
        <v>1939301.09</v>
      </c>
      <c r="E34" s="288">
        <v>1935000.49</v>
      </c>
      <c r="F34" s="289">
        <v>99.78</v>
      </c>
      <c r="G34" s="288">
        <v>1873400.49</v>
      </c>
      <c r="H34" s="288">
        <v>1869738.76</v>
      </c>
      <c r="I34" s="288">
        <v>1435337.87</v>
      </c>
      <c r="J34" s="291">
        <v>434400.89</v>
      </c>
      <c r="K34" s="291"/>
      <c r="L34" s="291">
        <v>3661.73</v>
      </c>
      <c r="M34" s="291"/>
      <c r="N34" s="291"/>
      <c r="O34" s="291"/>
      <c r="P34" s="291">
        <v>61600</v>
      </c>
      <c r="Q34" s="291">
        <v>61600</v>
      </c>
      <c r="R34" s="291"/>
      <c r="S34" s="291"/>
    </row>
    <row r="35" spans="1:19" s="275" customFormat="1" ht="36">
      <c r="A35" s="287"/>
      <c r="B35" s="287">
        <f>'[1]zał. nr 2'!$B$35</f>
        <v>75075</v>
      </c>
      <c r="C35" s="72" t="s">
        <v>269</v>
      </c>
      <c r="D35" s="288">
        <v>71758.16</v>
      </c>
      <c r="E35" s="288">
        <v>71461.12</v>
      </c>
      <c r="F35" s="289">
        <v>99.59</v>
      </c>
      <c r="G35" s="288">
        <v>71461.12</v>
      </c>
      <c r="H35" s="289">
        <v>70861.12</v>
      </c>
      <c r="I35" s="288">
        <v>1000</v>
      </c>
      <c r="J35" s="291">
        <v>69861.12</v>
      </c>
      <c r="K35" s="291"/>
      <c r="L35" s="291">
        <v>600</v>
      </c>
      <c r="M35" s="291"/>
      <c r="N35" s="291"/>
      <c r="O35" s="291"/>
      <c r="P35" s="291"/>
      <c r="Q35" s="291"/>
      <c r="R35" s="291"/>
      <c r="S35" s="291"/>
    </row>
    <row r="36" spans="1:19" ht="12">
      <c r="A36" s="287"/>
      <c r="B36" s="287">
        <v>75095</v>
      </c>
      <c r="C36" s="72" t="s">
        <v>266</v>
      </c>
      <c r="D36" s="288">
        <v>65648</v>
      </c>
      <c r="E36" s="288">
        <v>65642.58</v>
      </c>
      <c r="F36" s="289">
        <v>99.99</v>
      </c>
      <c r="G36" s="289">
        <v>65642.58</v>
      </c>
      <c r="H36" s="289">
        <v>47048.21</v>
      </c>
      <c r="I36" s="288">
        <v>35982.43</v>
      </c>
      <c r="J36" s="291">
        <v>11065.78</v>
      </c>
      <c r="K36" s="291"/>
      <c r="L36" s="291">
        <v>18594.37</v>
      </c>
      <c r="M36" s="291"/>
      <c r="N36" s="291"/>
      <c r="O36" s="291"/>
      <c r="P36" s="291"/>
      <c r="Q36" s="291"/>
      <c r="R36" s="291"/>
      <c r="S36" s="291"/>
    </row>
    <row r="37" spans="1:19" ht="60">
      <c r="A37" s="280">
        <f>'[1]zał. nr 2'!$A$37</f>
        <v>751</v>
      </c>
      <c r="B37" s="280"/>
      <c r="C37" s="71" t="str">
        <f>'[1]zał. nr 2'!$C$37</f>
        <v>Urzędy naczelnych organów władzy państwowej, kontroli i ochrony prawa oraz sądownictwa</v>
      </c>
      <c r="D37" s="281">
        <f>SUM(D38:D40)</f>
        <v>50619</v>
      </c>
      <c r="E37" s="281">
        <f>SUM(E38:E40)</f>
        <v>50241.59</v>
      </c>
      <c r="F37" s="282">
        <v>99.25</v>
      </c>
      <c r="G37" s="282">
        <f>SUM(G38:G40)</f>
        <v>50241.59</v>
      </c>
      <c r="H37" s="281">
        <f>SUM(H38:H40)</f>
        <v>21291.589999999997</v>
      </c>
      <c r="I37" s="281">
        <f>SUM(I38:I40)</f>
        <v>10512.67</v>
      </c>
      <c r="J37" s="284">
        <f>SUM(J38:J40)</f>
        <v>10778.92</v>
      </c>
      <c r="K37" s="284"/>
      <c r="L37" s="284">
        <f>SUM(L38:L40)</f>
        <v>28950</v>
      </c>
      <c r="M37" s="284"/>
      <c r="N37" s="284"/>
      <c r="O37" s="284"/>
      <c r="P37" s="284"/>
      <c r="Q37" s="284"/>
      <c r="R37" s="284"/>
      <c r="S37" s="284"/>
    </row>
    <row r="38" spans="1:19" ht="48">
      <c r="A38" s="287"/>
      <c r="B38" s="287">
        <f>'[1]zał. nr 2'!$B$38</f>
        <v>75101</v>
      </c>
      <c r="C38" s="72" t="str">
        <f>'[1]zał. nr 2'!$C$38</f>
        <v>Urzędy naczelnych organów władzy państwowej, kontroli i ochrony prawa</v>
      </c>
      <c r="D38" s="288">
        <v>823</v>
      </c>
      <c r="E38" s="288">
        <v>823</v>
      </c>
      <c r="F38" s="289">
        <v>100</v>
      </c>
      <c r="G38" s="289">
        <v>823</v>
      </c>
      <c r="H38" s="288">
        <v>823</v>
      </c>
      <c r="I38" s="288">
        <v>0</v>
      </c>
      <c r="J38" s="291">
        <v>823</v>
      </c>
      <c r="K38" s="291"/>
      <c r="L38" s="291"/>
      <c r="M38" s="291"/>
      <c r="N38" s="291"/>
      <c r="O38" s="291"/>
      <c r="P38" s="291"/>
      <c r="Q38" s="291"/>
      <c r="R38" s="291"/>
      <c r="S38" s="291"/>
    </row>
    <row r="39" spans="1:19" ht="24">
      <c r="A39" s="287"/>
      <c r="B39" s="287">
        <v>75108</v>
      </c>
      <c r="C39" s="72" t="s">
        <v>270</v>
      </c>
      <c r="D39" s="288">
        <v>25646</v>
      </c>
      <c r="E39" s="288">
        <v>25269.38</v>
      </c>
      <c r="F39" s="289">
        <v>98.53</v>
      </c>
      <c r="G39" s="289">
        <v>25269.38</v>
      </c>
      <c r="H39" s="288">
        <v>10969.38</v>
      </c>
      <c r="I39" s="288">
        <v>5587.43</v>
      </c>
      <c r="J39" s="291">
        <v>5381.95</v>
      </c>
      <c r="K39" s="291"/>
      <c r="L39" s="291">
        <v>14300</v>
      </c>
      <c r="M39" s="291"/>
      <c r="N39" s="291"/>
      <c r="O39" s="291"/>
      <c r="P39" s="291"/>
      <c r="Q39" s="291"/>
      <c r="R39" s="291"/>
      <c r="S39" s="291"/>
    </row>
    <row r="40" spans="1:19" ht="24">
      <c r="A40" s="287"/>
      <c r="B40" s="287">
        <v>75113</v>
      </c>
      <c r="C40" s="72" t="s">
        <v>271</v>
      </c>
      <c r="D40" s="288">
        <v>24150</v>
      </c>
      <c r="E40" s="288">
        <v>24149.21</v>
      </c>
      <c r="F40" s="289">
        <v>100</v>
      </c>
      <c r="G40" s="289">
        <v>24149.21</v>
      </c>
      <c r="H40" s="288">
        <v>9499.21</v>
      </c>
      <c r="I40" s="288">
        <v>4925.24</v>
      </c>
      <c r="J40" s="291">
        <v>4573.97</v>
      </c>
      <c r="K40" s="291"/>
      <c r="L40" s="291">
        <v>14650</v>
      </c>
      <c r="M40" s="291"/>
      <c r="N40" s="291"/>
      <c r="O40" s="291"/>
      <c r="P40" s="291"/>
      <c r="Q40" s="291"/>
      <c r="R40" s="291"/>
      <c r="S40" s="291"/>
    </row>
    <row r="41" spans="1:19" ht="12">
      <c r="A41" s="280">
        <f>'[1]zał. nr 2'!$A$39</f>
        <v>754</v>
      </c>
      <c r="B41" s="280"/>
      <c r="C41" s="71"/>
      <c r="D41" s="281">
        <f>SUM(D42:D43)</f>
        <v>96935.46</v>
      </c>
      <c r="E41" s="281">
        <f>SUM(E42:E43)</f>
        <v>94297.88</v>
      </c>
      <c r="F41" s="282">
        <v>97.28</v>
      </c>
      <c r="G41" s="282">
        <f>SUM(G42:G42)</f>
        <v>94297.88</v>
      </c>
      <c r="H41" s="281">
        <f>SUM(H42:H42)</f>
        <v>83315.38</v>
      </c>
      <c r="I41" s="281">
        <f>SUM(I42:I42)</f>
        <v>13680.98</v>
      </c>
      <c r="J41" s="284">
        <f>SUM(J42:J42)</f>
        <v>69634.4</v>
      </c>
      <c r="K41" s="284">
        <f>SUM(K42:K43)</f>
        <v>0</v>
      </c>
      <c r="L41" s="284">
        <f>SUM(L42)</f>
        <v>10982.5</v>
      </c>
      <c r="M41" s="284"/>
      <c r="N41" s="284"/>
      <c r="O41" s="284"/>
      <c r="P41" s="284"/>
      <c r="Q41" s="284"/>
      <c r="R41" s="284"/>
      <c r="S41" s="284"/>
    </row>
    <row r="42" spans="1:19" s="275" customFormat="1" ht="24">
      <c r="A42" s="287"/>
      <c r="B42" s="287">
        <f>'[1]zał. nr 2'!$B$40</f>
        <v>75412</v>
      </c>
      <c r="C42" s="72" t="str">
        <f>'[1]zał. nr 2'!$C$40</f>
        <v>Ochotnicze straże pozarne</v>
      </c>
      <c r="D42" s="288">
        <v>96635.46</v>
      </c>
      <c r="E42" s="288">
        <v>94297.88</v>
      </c>
      <c r="F42" s="289">
        <v>97.58</v>
      </c>
      <c r="G42" s="289">
        <v>94297.88</v>
      </c>
      <c r="H42" s="288">
        <v>83315.38</v>
      </c>
      <c r="I42" s="288">
        <v>13680.98</v>
      </c>
      <c r="J42" s="291">
        <v>69634.4</v>
      </c>
      <c r="K42" s="291"/>
      <c r="L42" s="291">
        <v>10982.5</v>
      </c>
      <c r="M42" s="291"/>
      <c r="N42" s="291"/>
      <c r="O42" s="291"/>
      <c r="P42" s="291"/>
      <c r="Q42" s="291"/>
      <c r="R42" s="291"/>
      <c r="S42" s="291"/>
    </row>
    <row r="43" spans="1:19" s="275" customFormat="1" ht="12">
      <c r="A43" s="287"/>
      <c r="B43" s="287">
        <v>75421</v>
      </c>
      <c r="C43" s="72" t="s">
        <v>272</v>
      </c>
      <c r="D43" s="288">
        <v>300</v>
      </c>
      <c r="E43" s="288">
        <v>0</v>
      </c>
      <c r="F43" s="289">
        <v>0</v>
      </c>
      <c r="G43" s="289"/>
      <c r="H43" s="288"/>
      <c r="I43" s="288"/>
      <c r="J43" s="291"/>
      <c r="K43" s="291"/>
      <c r="L43" s="291"/>
      <c r="M43" s="291"/>
      <c r="N43" s="291"/>
      <c r="O43" s="291"/>
      <c r="P43" s="291"/>
      <c r="Q43" s="291"/>
      <c r="R43" s="291"/>
      <c r="S43" s="291"/>
    </row>
    <row r="44" spans="1:19" s="275" customFormat="1" ht="24">
      <c r="A44" s="280">
        <f>'[1]zał. nr 2'!$A$45</f>
        <v>757</v>
      </c>
      <c r="B44" s="280"/>
      <c r="C44" s="71" t="str">
        <f>'[1]zał. nr 2'!$C$45</f>
        <v>Obsługa długu publicznego</v>
      </c>
      <c r="D44" s="281">
        <f>SUM(D45)</f>
        <v>110000</v>
      </c>
      <c r="E44" s="281">
        <f>SUM(E45)</f>
        <v>109935.41</v>
      </c>
      <c r="F44" s="282">
        <v>99.94</v>
      </c>
      <c r="G44" s="282">
        <f>SUM(G45)</f>
        <v>109935.41</v>
      </c>
      <c r="H44" s="281">
        <f>SUM(H45)</f>
        <v>0</v>
      </c>
      <c r="I44" s="281"/>
      <c r="J44" s="284">
        <f>SUM(J45)</f>
        <v>0</v>
      </c>
      <c r="K44" s="284"/>
      <c r="L44" s="284"/>
      <c r="M44" s="284"/>
      <c r="N44" s="284"/>
      <c r="O44" s="284">
        <f>SUM(O45)</f>
        <v>109935.41</v>
      </c>
      <c r="P44" s="284"/>
      <c r="Q44" s="284"/>
      <c r="R44" s="284"/>
      <c r="S44" s="284"/>
    </row>
    <row r="45" spans="1:19" ht="36">
      <c r="A45" s="287"/>
      <c r="B45" s="287">
        <f>'[1]zał. nr 2'!$B$46</f>
        <v>75702</v>
      </c>
      <c r="C45" s="72" t="str">
        <f>'[1]zał. nr 2'!$C$46</f>
        <v>Obsługa papierów wartościowych, kredytów i pożyczek jst</v>
      </c>
      <c r="D45" s="288">
        <v>110000</v>
      </c>
      <c r="E45" s="288">
        <v>109935.41</v>
      </c>
      <c r="F45" s="289">
        <v>99.94</v>
      </c>
      <c r="G45" s="289">
        <v>109935.41</v>
      </c>
      <c r="H45" s="288"/>
      <c r="I45" s="288"/>
      <c r="J45" s="291"/>
      <c r="K45" s="291"/>
      <c r="L45" s="291"/>
      <c r="M45" s="291"/>
      <c r="N45" s="291"/>
      <c r="O45" s="291">
        <v>109935.41</v>
      </c>
      <c r="P45" s="291"/>
      <c r="Q45" s="291"/>
      <c r="R45" s="291"/>
      <c r="S45" s="291"/>
    </row>
    <row r="46" spans="1:19" s="275" customFormat="1" ht="12">
      <c r="A46" s="280">
        <f>'[1]zał. nr 2'!$A$47</f>
        <v>758</v>
      </c>
      <c r="B46" s="280"/>
      <c r="C46" s="71" t="str">
        <f>'[1]zał. nr 2'!$C$47</f>
        <v>Różne rozliczenia</v>
      </c>
      <c r="D46" s="281">
        <f>SUM(D47)</f>
        <v>45871</v>
      </c>
      <c r="E46" s="281">
        <v>0</v>
      </c>
      <c r="F46" s="282">
        <v>0</v>
      </c>
      <c r="G46" s="282"/>
      <c r="H46" s="281"/>
      <c r="I46" s="281"/>
      <c r="J46" s="284"/>
      <c r="K46" s="284"/>
      <c r="L46" s="284"/>
      <c r="M46" s="284"/>
      <c r="N46" s="284"/>
      <c r="O46" s="284"/>
      <c r="P46" s="284"/>
      <c r="Q46" s="284"/>
      <c r="R46" s="284"/>
      <c r="S46" s="284"/>
    </row>
    <row r="47" spans="1:19" ht="24">
      <c r="A47" s="287"/>
      <c r="B47" s="287">
        <f>'[1]zał. nr 2'!$B$48</f>
        <v>75818</v>
      </c>
      <c r="C47" s="72" t="str">
        <f>'[1]zał. nr 2'!$C$48</f>
        <v>Rezerwy ogólne i celowe</v>
      </c>
      <c r="D47" s="288">
        <v>45871</v>
      </c>
      <c r="E47" s="288">
        <v>0</v>
      </c>
      <c r="F47" s="289">
        <v>0</v>
      </c>
      <c r="G47" s="289"/>
      <c r="H47" s="288"/>
      <c r="I47" s="288"/>
      <c r="J47" s="291"/>
      <c r="K47" s="291"/>
      <c r="L47" s="291"/>
      <c r="M47" s="291"/>
      <c r="N47" s="291"/>
      <c r="O47" s="291"/>
      <c r="P47" s="291"/>
      <c r="Q47" s="291"/>
      <c r="R47" s="291"/>
      <c r="S47" s="291"/>
    </row>
    <row r="48" spans="1:19" ht="12">
      <c r="A48" s="280">
        <f>'[1]zał. nr 2'!$A$49</f>
        <v>801</v>
      </c>
      <c r="B48" s="280"/>
      <c r="C48" s="71" t="str">
        <f>'[1]zał. nr 2'!$C$49</f>
        <v>Oświata i wychowani</v>
      </c>
      <c r="D48" s="281">
        <f>SUM(D49:D58)</f>
        <v>4728334.84</v>
      </c>
      <c r="E48" s="281">
        <f>SUM(E49:E58)</f>
        <v>4688449.06</v>
      </c>
      <c r="F48" s="282">
        <v>99.16</v>
      </c>
      <c r="G48" s="282">
        <f>SUM(G49:G58)</f>
        <v>4656479.06</v>
      </c>
      <c r="H48" s="281">
        <f>SUM(H49:H58)</f>
        <v>4365559.25</v>
      </c>
      <c r="I48" s="281">
        <f>SUM(I49:I58)</f>
        <v>3476201.08</v>
      </c>
      <c r="J48" s="284">
        <f>SUM(J49:J58)</f>
        <v>889358.1699999999</v>
      </c>
      <c r="K48" s="284"/>
      <c r="L48" s="284">
        <f>SUM(L49:L58)</f>
        <v>149562.41</v>
      </c>
      <c r="M48" s="284">
        <f>SUM(M49:M58)</f>
        <v>141357.4</v>
      </c>
      <c r="N48" s="284"/>
      <c r="O48" s="284"/>
      <c r="P48" s="284">
        <f>SUM(P49:P58)</f>
        <v>31970</v>
      </c>
      <c r="Q48" s="284">
        <f>SUM(Q49:Q58)</f>
        <v>31970</v>
      </c>
      <c r="R48" s="284">
        <f>SUM(R49:R58)</f>
        <v>31970</v>
      </c>
      <c r="S48" s="284"/>
    </row>
    <row r="49" spans="1:19" ht="12">
      <c r="A49" s="287"/>
      <c r="B49" s="287">
        <f>'[1]zał. nr 2'!$B$50</f>
        <v>80101</v>
      </c>
      <c r="C49" s="72" t="str">
        <f>'[1]zał. nr 2'!$C$50</f>
        <v>Szkoły podstawowe</v>
      </c>
      <c r="D49" s="288">
        <v>3219423.25</v>
      </c>
      <c r="E49" s="288">
        <v>3209618.32</v>
      </c>
      <c r="F49" s="289">
        <v>99.69</v>
      </c>
      <c r="G49" s="288">
        <v>3209618.32</v>
      </c>
      <c r="H49" s="288">
        <v>3081693.69</v>
      </c>
      <c r="I49" s="288">
        <v>2808944.81</v>
      </c>
      <c r="J49" s="291">
        <v>272748.88</v>
      </c>
      <c r="K49" s="291"/>
      <c r="L49" s="291">
        <v>127924.63</v>
      </c>
      <c r="M49" s="291"/>
      <c r="N49" s="291"/>
      <c r="O49" s="291"/>
      <c r="P49" s="291"/>
      <c r="Q49" s="291"/>
      <c r="R49" s="291"/>
      <c r="S49" s="291"/>
    </row>
    <row r="50" spans="1:19" ht="36">
      <c r="A50" s="287"/>
      <c r="B50" s="287">
        <f>'[1]zał. nr 2'!$B$51</f>
        <v>80103</v>
      </c>
      <c r="C50" s="72" t="str">
        <f>'[1]zał. nr 2'!$C$51</f>
        <v>Oddziały przedszkolne w szkołach podstawowych</v>
      </c>
      <c r="D50" s="288">
        <v>305158</v>
      </c>
      <c r="E50" s="288">
        <v>305013.25</v>
      </c>
      <c r="F50" s="289">
        <v>99.95</v>
      </c>
      <c r="G50" s="288">
        <v>305013.25</v>
      </c>
      <c r="H50" s="288">
        <v>288002.85</v>
      </c>
      <c r="I50" s="288">
        <v>273725.12</v>
      </c>
      <c r="J50" s="291">
        <v>14277.73</v>
      </c>
      <c r="K50" s="291"/>
      <c r="L50" s="291">
        <v>17010.4</v>
      </c>
      <c r="M50" s="291"/>
      <c r="N50" s="291"/>
      <c r="O50" s="291"/>
      <c r="P50" s="291"/>
      <c r="Q50" s="291"/>
      <c r="R50" s="291"/>
      <c r="S50" s="291"/>
    </row>
    <row r="51" spans="1:19" ht="12">
      <c r="A51" s="287"/>
      <c r="B51" s="287">
        <f>'[1]zał. nr 2'!$B$52</f>
        <v>80104</v>
      </c>
      <c r="C51" s="72" t="str">
        <f>'[1]zał. nr 2'!$C$52</f>
        <v>Przedszkola</v>
      </c>
      <c r="D51" s="288">
        <v>148102</v>
      </c>
      <c r="E51" s="288">
        <v>148101.37</v>
      </c>
      <c r="F51" s="289">
        <v>100</v>
      </c>
      <c r="G51" s="288">
        <v>148101.37</v>
      </c>
      <c r="H51" s="288">
        <v>148101.37</v>
      </c>
      <c r="I51" s="288"/>
      <c r="J51" s="291">
        <v>148101.37</v>
      </c>
      <c r="K51" s="288"/>
      <c r="L51" s="291"/>
      <c r="M51" s="291"/>
      <c r="N51" s="291"/>
      <c r="O51" s="291"/>
      <c r="P51" s="291"/>
      <c r="Q51" s="291"/>
      <c r="R51" s="291"/>
      <c r="S51" s="291"/>
    </row>
    <row r="52" spans="1:19" ht="36">
      <c r="A52" s="287"/>
      <c r="B52" s="287">
        <v>80106</v>
      </c>
      <c r="C52" s="72" t="s">
        <v>273</v>
      </c>
      <c r="D52" s="288">
        <v>1398</v>
      </c>
      <c r="E52" s="288">
        <v>1397.08</v>
      </c>
      <c r="F52" s="289">
        <v>99.93</v>
      </c>
      <c r="G52" s="288">
        <v>1397.08</v>
      </c>
      <c r="H52" s="288">
        <v>1397.08</v>
      </c>
      <c r="I52" s="288"/>
      <c r="J52" s="291">
        <v>1397.08</v>
      </c>
      <c r="K52" s="288"/>
      <c r="L52" s="291"/>
      <c r="M52" s="291"/>
      <c r="N52" s="291"/>
      <c r="O52" s="291"/>
      <c r="P52" s="291"/>
      <c r="Q52" s="291"/>
      <c r="R52" s="291"/>
      <c r="S52" s="291"/>
    </row>
    <row r="53" spans="1:19" ht="12">
      <c r="A53" s="287"/>
      <c r="B53" s="287">
        <f>'[1]zał. nr 2'!$B$53</f>
        <v>80110</v>
      </c>
      <c r="C53" s="72" t="str">
        <f>'[1]zał. nr 2'!$C$53</f>
        <v>Gimnazja</v>
      </c>
      <c r="D53" s="288">
        <v>144250.25</v>
      </c>
      <c r="E53" s="288">
        <v>144250.25</v>
      </c>
      <c r="F53" s="289">
        <v>100</v>
      </c>
      <c r="G53" s="288">
        <v>144250.25</v>
      </c>
      <c r="H53" s="288">
        <v>140774.4</v>
      </c>
      <c r="I53" s="288">
        <v>122596.26</v>
      </c>
      <c r="J53" s="291">
        <v>18178.14</v>
      </c>
      <c r="K53" s="291"/>
      <c r="L53" s="291">
        <v>3475.85</v>
      </c>
      <c r="M53" s="291"/>
      <c r="N53" s="291"/>
      <c r="O53" s="291"/>
      <c r="P53" s="291"/>
      <c r="Q53" s="291"/>
      <c r="R53" s="291"/>
      <c r="S53" s="291"/>
    </row>
    <row r="54" spans="1:19" ht="24">
      <c r="A54" s="287"/>
      <c r="B54" s="287">
        <f>'[1]zał. nr 2'!$B$54</f>
        <v>80113</v>
      </c>
      <c r="C54" s="72" t="str">
        <f>'[1]zał. nr 2'!$C$54</f>
        <v>Dowożenie uczniów do szkół</v>
      </c>
      <c r="D54" s="288">
        <v>476610</v>
      </c>
      <c r="E54" s="288">
        <v>476596.03</v>
      </c>
      <c r="F54" s="289">
        <v>100</v>
      </c>
      <c r="G54" s="288">
        <v>476596.03</v>
      </c>
      <c r="H54" s="288">
        <v>475444.5</v>
      </c>
      <c r="I54" s="288">
        <v>173627.89</v>
      </c>
      <c r="J54" s="291">
        <v>301816.61</v>
      </c>
      <c r="K54" s="291"/>
      <c r="L54" s="291">
        <v>1151.53</v>
      </c>
      <c r="M54" s="291"/>
      <c r="N54" s="291"/>
      <c r="O54" s="291"/>
      <c r="P54" s="291"/>
      <c r="Q54" s="291"/>
      <c r="R54" s="291"/>
      <c r="S54" s="291"/>
    </row>
    <row r="55" spans="1:19" s="275" customFormat="1" ht="36">
      <c r="A55" s="287"/>
      <c r="B55" s="287">
        <f>'[1]zał. nr 2'!$B$55</f>
        <v>80146</v>
      </c>
      <c r="C55" s="72" t="str">
        <f>'[1]zał. nr 2'!$C$55</f>
        <v>Dokształcanie i doskonalenie nauczycieli</v>
      </c>
      <c r="D55" s="288">
        <v>2754</v>
      </c>
      <c r="E55" s="288">
        <v>2753.45</v>
      </c>
      <c r="F55" s="289">
        <v>99.98</v>
      </c>
      <c r="G55" s="288">
        <v>2753.45</v>
      </c>
      <c r="H55" s="288">
        <v>2753.45</v>
      </c>
      <c r="I55" s="288"/>
      <c r="J55" s="288">
        <v>2753.45</v>
      </c>
      <c r="K55" s="291"/>
      <c r="L55" s="291"/>
      <c r="M55" s="291"/>
      <c r="N55" s="291"/>
      <c r="O55" s="291"/>
      <c r="P55" s="291"/>
      <c r="Q55" s="291"/>
      <c r="R55" s="291"/>
      <c r="S55" s="291"/>
    </row>
    <row r="56" spans="1:19" s="275" customFormat="1" ht="60">
      <c r="A56" s="287"/>
      <c r="B56" s="287">
        <v>80150</v>
      </c>
      <c r="C56" s="72" t="s">
        <v>274</v>
      </c>
      <c r="D56" s="288">
        <v>97307</v>
      </c>
      <c r="E56" s="288">
        <v>97307</v>
      </c>
      <c r="F56" s="289">
        <v>100</v>
      </c>
      <c r="G56" s="288">
        <v>97307</v>
      </c>
      <c r="H56" s="288">
        <v>97307</v>
      </c>
      <c r="I56" s="288">
        <v>97307</v>
      </c>
      <c r="J56" s="288"/>
      <c r="K56" s="291"/>
      <c r="L56" s="291"/>
      <c r="M56" s="291"/>
      <c r="N56" s="291"/>
      <c r="O56" s="291"/>
      <c r="P56" s="291"/>
      <c r="Q56" s="291"/>
      <c r="R56" s="291"/>
      <c r="S56" s="291"/>
    </row>
    <row r="57" spans="1:19" s="275" customFormat="1" ht="72">
      <c r="A57" s="287"/>
      <c r="B57" s="287">
        <v>80153</v>
      </c>
      <c r="C57" s="72" t="s">
        <v>275</v>
      </c>
      <c r="D57" s="288">
        <v>21735</v>
      </c>
      <c r="E57" s="288">
        <v>21456.96</v>
      </c>
      <c r="F57" s="289">
        <v>98.72</v>
      </c>
      <c r="G57" s="288">
        <v>21456.96</v>
      </c>
      <c r="H57" s="288">
        <v>21456.96</v>
      </c>
      <c r="I57" s="288"/>
      <c r="J57" s="288">
        <v>21456.96</v>
      </c>
      <c r="K57" s="291"/>
      <c r="L57" s="291"/>
      <c r="M57" s="291"/>
      <c r="N57" s="291"/>
      <c r="O57" s="291"/>
      <c r="P57" s="291"/>
      <c r="Q57" s="291"/>
      <c r="R57" s="291"/>
      <c r="S57" s="291"/>
    </row>
    <row r="58" spans="1:19" s="275" customFormat="1" ht="12">
      <c r="A58" s="287"/>
      <c r="B58" s="287">
        <v>80195</v>
      </c>
      <c r="C58" s="72" t="s">
        <v>266</v>
      </c>
      <c r="D58" s="288">
        <v>311597.34</v>
      </c>
      <c r="E58" s="288">
        <v>281955.35</v>
      </c>
      <c r="F58" s="289">
        <v>90.49</v>
      </c>
      <c r="G58" s="288">
        <v>249985.35</v>
      </c>
      <c r="H58" s="288">
        <v>108627.95</v>
      </c>
      <c r="I58" s="288"/>
      <c r="J58" s="288">
        <v>108627.95</v>
      </c>
      <c r="K58" s="291"/>
      <c r="L58" s="291"/>
      <c r="M58" s="291">
        <v>141357.4</v>
      </c>
      <c r="N58" s="291"/>
      <c r="O58" s="291"/>
      <c r="P58" s="291">
        <v>31970</v>
      </c>
      <c r="Q58" s="291">
        <v>31970</v>
      </c>
      <c r="R58" s="291">
        <v>31970</v>
      </c>
      <c r="S58" s="291"/>
    </row>
    <row r="59" spans="1:19" ht="12">
      <c r="A59" s="280">
        <f>'[1]zał. nr 2'!$A$57</f>
        <v>851</v>
      </c>
      <c r="B59" s="280"/>
      <c r="C59" s="71" t="str">
        <f>'[1]zał. nr 2'!$C$57</f>
        <v>Ochrona zdrowia</v>
      </c>
      <c r="D59" s="281">
        <f>SUM(D60:D62)</f>
        <v>72953</v>
      </c>
      <c r="E59" s="281">
        <f>SUM(E60:E62)</f>
        <v>70923.98</v>
      </c>
      <c r="F59" s="282">
        <v>97.22</v>
      </c>
      <c r="G59" s="282">
        <f>SUM(G60:G62)</f>
        <v>70923.98</v>
      </c>
      <c r="H59" s="281">
        <f>SUM(H60:H62)</f>
        <v>70884.38</v>
      </c>
      <c r="I59" s="281">
        <f>SUM(I60:I62)</f>
        <v>36496.96</v>
      </c>
      <c r="J59" s="284">
        <f>SUM(J60:J62)</f>
        <v>34387.42</v>
      </c>
      <c r="K59" s="284"/>
      <c r="L59" s="284">
        <f>SUM(L61:L62)</f>
        <v>39.6</v>
      </c>
      <c r="M59" s="284"/>
      <c r="N59" s="284"/>
      <c r="O59" s="284"/>
      <c r="P59" s="284">
        <f>SUM(P60:P62)</f>
        <v>0</v>
      </c>
      <c r="Q59" s="284">
        <f>SUM(Q60:Q62)</f>
        <v>0</v>
      </c>
      <c r="R59" s="284"/>
      <c r="S59" s="284"/>
    </row>
    <row r="60" spans="1:19" ht="24">
      <c r="A60" s="287"/>
      <c r="B60" s="287">
        <v>85149</v>
      </c>
      <c r="C60" s="72" t="s">
        <v>276</v>
      </c>
      <c r="D60" s="288">
        <v>9953</v>
      </c>
      <c r="E60" s="288">
        <v>9952.3</v>
      </c>
      <c r="F60" s="289">
        <v>99.99</v>
      </c>
      <c r="G60" s="289">
        <v>9952.3</v>
      </c>
      <c r="H60" s="288">
        <v>9952.3</v>
      </c>
      <c r="I60" s="288"/>
      <c r="J60" s="291">
        <v>9952.3</v>
      </c>
      <c r="K60" s="291"/>
      <c r="L60" s="291"/>
      <c r="M60" s="291"/>
      <c r="N60" s="291"/>
      <c r="O60" s="291"/>
      <c r="P60" s="291"/>
      <c r="Q60" s="291"/>
      <c r="R60" s="291"/>
      <c r="S60" s="291"/>
    </row>
    <row r="61" spans="1:19" ht="24">
      <c r="A61" s="287"/>
      <c r="B61" s="287">
        <f>'[1]zał. nr 2'!$B$58</f>
        <v>85153</v>
      </c>
      <c r="C61" s="72" t="str">
        <f>'[1]zał. nr 2'!$C$58</f>
        <v>Zwalczanie narkomanii</v>
      </c>
      <c r="D61" s="288">
        <v>3500</v>
      </c>
      <c r="E61" s="288">
        <v>2773</v>
      </c>
      <c r="F61" s="289">
        <v>79.23</v>
      </c>
      <c r="G61" s="289">
        <v>2773</v>
      </c>
      <c r="H61" s="288">
        <v>2773</v>
      </c>
      <c r="I61" s="288"/>
      <c r="J61" s="291">
        <v>2773</v>
      </c>
      <c r="K61" s="291"/>
      <c r="L61" s="291"/>
      <c r="M61" s="291"/>
      <c r="N61" s="291"/>
      <c r="O61" s="291"/>
      <c r="P61" s="291"/>
      <c r="Q61" s="291"/>
      <c r="R61" s="291"/>
      <c r="S61" s="291"/>
    </row>
    <row r="62" spans="1:19" s="275" customFormat="1" ht="24">
      <c r="A62" s="287"/>
      <c r="B62" s="287">
        <f>'[1]zał. nr 2'!$B$59</f>
        <v>85154</v>
      </c>
      <c r="C62" s="72" t="str">
        <f>'[1]zał. nr 2'!$C$59</f>
        <v>Przeciwdziałanie alkoholizmowi</v>
      </c>
      <c r="D62" s="288">
        <v>59500</v>
      </c>
      <c r="E62" s="288">
        <v>58198.68</v>
      </c>
      <c r="F62" s="289">
        <v>97.81</v>
      </c>
      <c r="G62" s="289">
        <v>58198.68</v>
      </c>
      <c r="H62" s="288">
        <v>58159.08</v>
      </c>
      <c r="I62" s="288">
        <v>36496.96</v>
      </c>
      <c r="J62" s="291">
        <v>21662.12</v>
      </c>
      <c r="K62" s="291"/>
      <c r="L62" s="291">
        <v>39.6</v>
      </c>
      <c r="M62" s="291"/>
      <c r="N62" s="291"/>
      <c r="O62" s="291"/>
      <c r="P62" s="291"/>
      <c r="Q62" s="291"/>
      <c r="R62" s="291"/>
      <c r="S62" s="291"/>
    </row>
    <row r="63" spans="1:19" ht="12">
      <c r="A63" s="280">
        <f>'[1]zał. nr 2'!$A$60</f>
        <v>852</v>
      </c>
      <c r="B63" s="280"/>
      <c r="C63" s="71" t="str">
        <f>'[1]zał. nr 2'!$C$60</f>
        <v>Pomoc społeczna</v>
      </c>
      <c r="D63" s="281">
        <f>SUM(D64:D73)</f>
        <v>1048679</v>
      </c>
      <c r="E63" s="281">
        <f>SUM(E64:E73)</f>
        <v>1031218.5399999999</v>
      </c>
      <c r="F63" s="282">
        <v>98.33</v>
      </c>
      <c r="G63" s="282">
        <f>SUM(G64:G73)</f>
        <v>871310.3899999999</v>
      </c>
      <c r="H63" s="281">
        <f>SUM(H64:H73)</f>
        <v>517697.77</v>
      </c>
      <c r="I63" s="281">
        <f>SUM(I65:I73)</f>
        <v>312177.33999999997</v>
      </c>
      <c r="J63" s="284">
        <f>SUM(J64:J73)</f>
        <v>205520.42999999996</v>
      </c>
      <c r="K63" s="284"/>
      <c r="L63" s="284">
        <f>SUM(L64:L73)</f>
        <v>353612.62</v>
      </c>
      <c r="M63" s="284"/>
      <c r="N63" s="284"/>
      <c r="O63" s="284"/>
      <c r="P63" s="284">
        <f>SUM(P64:P73)</f>
        <v>159908.15</v>
      </c>
      <c r="Q63" s="284">
        <f>SUM(Q64:Q73)</f>
        <v>159908.15</v>
      </c>
      <c r="R63" s="284"/>
      <c r="S63" s="284"/>
    </row>
    <row r="64" spans="1:19" ht="24">
      <c r="A64" s="287"/>
      <c r="B64" s="287">
        <f>'[1]zał. nr 2'!$B$61</f>
        <v>85202</v>
      </c>
      <c r="C64" s="72" t="str">
        <f>'[1]zał. nr 2'!$C$61</f>
        <v>Domy pomocy społecznej</v>
      </c>
      <c r="D64" s="288">
        <v>148044</v>
      </c>
      <c r="E64" s="288">
        <v>148043.87</v>
      </c>
      <c r="F64" s="289">
        <v>100</v>
      </c>
      <c r="G64" s="288">
        <v>148043.87</v>
      </c>
      <c r="H64" s="288">
        <v>148043.87</v>
      </c>
      <c r="I64" s="288"/>
      <c r="J64" s="288">
        <v>148043.87</v>
      </c>
      <c r="K64" s="291"/>
      <c r="L64" s="291"/>
      <c r="M64" s="291"/>
      <c r="N64" s="291"/>
      <c r="O64" s="291"/>
      <c r="P64" s="291"/>
      <c r="Q64" s="291"/>
      <c r="R64" s="291"/>
      <c r="S64" s="291"/>
    </row>
    <row r="65" spans="1:19" ht="38.25">
      <c r="A65" s="287"/>
      <c r="B65" s="26">
        <v>85205</v>
      </c>
      <c r="C65" s="32" t="s">
        <v>277</v>
      </c>
      <c r="D65" s="289">
        <v>4840</v>
      </c>
      <c r="E65" s="289">
        <v>4838.51</v>
      </c>
      <c r="F65" s="289">
        <v>99.97</v>
      </c>
      <c r="G65" s="289">
        <v>4838.51</v>
      </c>
      <c r="H65" s="289">
        <v>4838.51</v>
      </c>
      <c r="I65" s="288"/>
      <c r="J65" s="289">
        <v>4838.51</v>
      </c>
      <c r="K65" s="291"/>
      <c r="L65" s="291"/>
      <c r="M65" s="291"/>
      <c r="N65" s="291"/>
      <c r="O65" s="291"/>
      <c r="P65" s="291"/>
      <c r="Q65" s="291"/>
      <c r="R65" s="291"/>
      <c r="S65" s="291"/>
    </row>
    <row r="66" spans="1:19" ht="132">
      <c r="A66" s="287"/>
      <c r="B66" s="287">
        <f>'[1]zał. nr 2'!$B$63</f>
        <v>85213</v>
      </c>
      <c r="C66" s="72" t="str">
        <f>'[1]zał. nr 2'!$C$63</f>
        <v>Składki na ubezpieczenie zdrowotne opłacane za osoby pobierające niektóre świadczenia z pomocy społecznej, niektóre świadczenia rodzinne oraz za osoby uczestniczące w zajęciach w centrum integracji społecznej</v>
      </c>
      <c r="D66" s="288">
        <v>14996</v>
      </c>
      <c r="E66" s="288">
        <v>14739.59</v>
      </c>
      <c r="F66" s="289">
        <v>98.29</v>
      </c>
      <c r="G66" s="288">
        <v>14739.59</v>
      </c>
      <c r="H66" s="288">
        <v>14739.59</v>
      </c>
      <c r="I66" s="288"/>
      <c r="J66" s="288">
        <v>14739.59</v>
      </c>
      <c r="K66" s="291"/>
      <c r="L66" s="288"/>
      <c r="M66" s="291"/>
      <c r="N66" s="291"/>
      <c r="O66" s="291"/>
      <c r="P66" s="291"/>
      <c r="Q66" s="291"/>
      <c r="R66" s="291"/>
      <c r="S66" s="291"/>
    </row>
    <row r="67" spans="1:19" ht="48">
      <c r="A67" s="287"/>
      <c r="B67" s="287">
        <f>'[1]zał. nr 2'!$B$64</f>
        <v>85214</v>
      </c>
      <c r="C67" s="72" t="str">
        <f>'[1]zał. nr 2'!$C$64</f>
        <v>Zasiłki i pomoc w naturze oraz składki na ubezpieczenia emerytalne i rentowe</v>
      </c>
      <c r="D67" s="288">
        <v>80809</v>
      </c>
      <c r="E67" s="288">
        <v>80751.33</v>
      </c>
      <c r="F67" s="289">
        <v>99.93</v>
      </c>
      <c r="G67" s="288">
        <v>80751.33</v>
      </c>
      <c r="H67" s="288"/>
      <c r="I67" s="288"/>
      <c r="J67" s="291"/>
      <c r="K67" s="291"/>
      <c r="L67" s="288">
        <v>80751.33</v>
      </c>
      <c r="M67" s="291"/>
      <c r="N67" s="291"/>
      <c r="O67" s="291"/>
      <c r="P67" s="291"/>
      <c r="Q67" s="291"/>
      <c r="R67" s="291"/>
      <c r="S67" s="291"/>
    </row>
    <row r="68" spans="1:19" ht="12">
      <c r="A68" s="287"/>
      <c r="B68" s="287">
        <f>'[1]zał. nr 2'!$B$65</f>
        <v>85215</v>
      </c>
      <c r="C68" s="72" t="str">
        <f>'[1]zał. nr 2'!$C$65</f>
        <v>Dodatki mieszkaniowe</v>
      </c>
      <c r="D68" s="288">
        <v>3923</v>
      </c>
      <c r="E68" s="288">
        <v>3905.99</v>
      </c>
      <c r="F68" s="289">
        <v>99.57</v>
      </c>
      <c r="G68" s="288">
        <v>3905.99</v>
      </c>
      <c r="H68" s="288">
        <v>5.3</v>
      </c>
      <c r="I68" s="288"/>
      <c r="J68" s="291">
        <v>5.3</v>
      </c>
      <c r="K68" s="291"/>
      <c r="L68" s="288">
        <v>3900.69</v>
      </c>
      <c r="M68" s="291"/>
      <c r="N68" s="291"/>
      <c r="O68" s="291"/>
      <c r="P68" s="291"/>
      <c r="Q68" s="291"/>
      <c r="R68" s="291"/>
      <c r="S68" s="291"/>
    </row>
    <row r="69" spans="1:19" ht="12">
      <c r="A69" s="287"/>
      <c r="B69" s="287">
        <f>'[1]zał. nr 2'!$B$66</f>
        <v>85216</v>
      </c>
      <c r="C69" s="72" t="str">
        <f>'[1]zał. nr 2'!$C$66</f>
        <v>Zasiłki stałe</v>
      </c>
      <c r="D69" s="288">
        <v>197026</v>
      </c>
      <c r="E69" s="288">
        <v>194405.11</v>
      </c>
      <c r="F69" s="289">
        <v>98.67</v>
      </c>
      <c r="G69" s="288">
        <v>194405.11</v>
      </c>
      <c r="H69" s="288"/>
      <c r="I69" s="288"/>
      <c r="J69" s="291"/>
      <c r="K69" s="291"/>
      <c r="L69" s="288">
        <v>194405.11</v>
      </c>
      <c r="M69" s="291"/>
      <c r="N69" s="291"/>
      <c r="O69" s="291"/>
      <c r="P69" s="291"/>
      <c r="Q69" s="291"/>
      <c r="R69" s="291"/>
      <c r="S69" s="291"/>
    </row>
    <row r="70" spans="1:19" ht="24">
      <c r="A70" s="287"/>
      <c r="B70" s="287">
        <f>'[1]zał. nr 2'!$B$67</f>
        <v>85219</v>
      </c>
      <c r="C70" s="72" t="str">
        <f>'[1]zał. nr 2'!$C$67</f>
        <v>Ośrodki pomocy społecznej</v>
      </c>
      <c r="D70" s="288">
        <v>259741</v>
      </c>
      <c r="E70" s="288">
        <v>259374.4</v>
      </c>
      <c r="F70" s="289">
        <v>99.86</v>
      </c>
      <c r="G70" s="288">
        <v>259374.4</v>
      </c>
      <c r="H70" s="288">
        <v>255426.23</v>
      </c>
      <c r="I70" s="288">
        <v>229247.34</v>
      </c>
      <c r="J70" s="291">
        <v>26178.89</v>
      </c>
      <c r="K70" s="291"/>
      <c r="L70" s="291">
        <v>3948.17</v>
      </c>
      <c r="M70" s="291"/>
      <c r="N70" s="291"/>
      <c r="O70" s="291"/>
      <c r="P70" s="291"/>
      <c r="Q70" s="291"/>
      <c r="R70" s="291"/>
      <c r="S70" s="291"/>
    </row>
    <row r="71" spans="1:19" s="275" customFormat="1" ht="36">
      <c r="A71" s="287"/>
      <c r="B71" s="287">
        <v>85228</v>
      </c>
      <c r="C71" s="72" t="s">
        <v>278</v>
      </c>
      <c r="D71" s="288">
        <v>83379</v>
      </c>
      <c r="E71" s="288">
        <v>82930</v>
      </c>
      <c r="F71" s="289">
        <v>99.46</v>
      </c>
      <c r="G71" s="288">
        <v>82930</v>
      </c>
      <c r="H71" s="288">
        <v>82930</v>
      </c>
      <c r="I71" s="288">
        <v>82930</v>
      </c>
      <c r="J71" s="291"/>
      <c r="K71" s="291"/>
      <c r="L71" s="291"/>
      <c r="M71" s="291"/>
      <c r="N71" s="291"/>
      <c r="O71" s="291"/>
      <c r="P71" s="291"/>
      <c r="Q71" s="291"/>
      <c r="R71" s="291"/>
      <c r="S71" s="291"/>
    </row>
    <row r="72" spans="1:19" s="275" customFormat="1" ht="24">
      <c r="A72" s="287"/>
      <c r="B72" s="287">
        <v>85230</v>
      </c>
      <c r="C72" s="72" t="s">
        <v>279</v>
      </c>
      <c r="D72" s="288">
        <v>60000</v>
      </c>
      <c r="E72" s="288">
        <v>59753.7</v>
      </c>
      <c r="F72" s="289">
        <v>99.59</v>
      </c>
      <c r="G72" s="288">
        <v>59753.7</v>
      </c>
      <c r="H72" s="288"/>
      <c r="I72" s="288"/>
      <c r="J72" s="291"/>
      <c r="K72" s="291"/>
      <c r="L72" s="291">
        <v>59753.7</v>
      </c>
      <c r="M72" s="291"/>
      <c r="N72" s="291"/>
      <c r="O72" s="291"/>
      <c r="P72" s="291"/>
      <c r="Q72" s="291"/>
      <c r="R72" s="291"/>
      <c r="S72" s="291"/>
    </row>
    <row r="73" spans="1:19" ht="12">
      <c r="A73" s="287"/>
      <c r="B73" s="287">
        <f>'[1]zał. nr 2'!$B$69</f>
        <v>85295</v>
      </c>
      <c r="C73" s="72" t="str">
        <f>'[1]zał. nr 2'!$C$69</f>
        <v>Pozostała działalność</v>
      </c>
      <c r="D73" s="288">
        <v>195921</v>
      </c>
      <c r="E73" s="288">
        <v>182476.04</v>
      </c>
      <c r="F73" s="289">
        <v>93.14</v>
      </c>
      <c r="G73" s="288">
        <v>22567.89</v>
      </c>
      <c r="H73" s="288">
        <v>11714.27</v>
      </c>
      <c r="I73" s="288"/>
      <c r="J73" s="291">
        <v>11714.27</v>
      </c>
      <c r="K73" s="291"/>
      <c r="L73" s="291">
        <v>10853.62</v>
      </c>
      <c r="M73" s="291"/>
      <c r="N73" s="291"/>
      <c r="O73" s="291"/>
      <c r="P73" s="291">
        <v>159908.15</v>
      </c>
      <c r="Q73" s="291">
        <v>159908.15</v>
      </c>
      <c r="R73" s="291"/>
      <c r="S73" s="291"/>
    </row>
    <row r="74" spans="1:19" s="275" customFormat="1" ht="24">
      <c r="A74" s="280">
        <f>'[1]zał. nr 2'!$A$70</f>
        <v>854</v>
      </c>
      <c r="B74" s="280"/>
      <c r="C74" s="71" t="str">
        <f>'[1]zał. nr 2'!$C$70</f>
        <v>Edukacyjna opieka wychowawcza</v>
      </c>
      <c r="D74" s="281">
        <f>SUM(D75:D76)</f>
        <v>111129</v>
      </c>
      <c r="E74" s="281">
        <f>SUM(E75:E76)</f>
        <v>90641.76</v>
      </c>
      <c r="F74" s="282">
        <v>81.56</v>
      </c>
      <c r="G74" s="282">
        <f>SUM(G75:G76)</f>
        <v>90641.76</v>
      </c>
      <c r="H74" s="281"/>
      <c r="I74" s="281"/>
      <c r="J74" s="284"/>
      <c r="K74" s="284"/>
      <c r="L74" s="284">
        <f>SUM(L75:L76)</f>
        <v>90641.76</v>
      </c>
      <c r="M74" s="284"/>
      <c r="N74" s="284"/>
      <c r="O74" s="284"/>
      <c r="P74" s="284"/>
      <c r="Q74" s="284"/>
      <c r="R74" s="284"/>
      <c r="S74" s="284"/>
    </row>
    <row r="75" spans="1:19" ht="24">
      <c r="A75" s="287"/>
      <c r="B75" s="287">
        <f>'[1]zał. nr 2'!$B$71</f>
        <v>85415</v>
      </c>
      <c r="C75" s="72" t="str">
        <f>'[1]zał. nr 2'!$C$71</f>
        <v>Pomoc materialna dla uczniów</v>
      </c>
      <c r="D75" s="288">
        <v>101129</v>
      </c>
      <c r="E75" s="288">
        <v>80641.76</v>
      </c>
      <c r="F75" s="289">
        <v>79.74</v>
      </c>
      <c r="G75" s="288">
        <v>80641.76</v>
      </c>
      <c r="H75" s="288"/>
      <c r="I75" s="288"/>
      <c r="J75" s="291"/>
      <c r="K75" s="291"/>
      <c r="L75" s="288">
        <v>80641.76</v>
      </c>
      <c r="M75" s="291"/>
      <c r="N75" s="291"/>
      <c r="O75" s="291"/>
      <c r="P75" s="291"/>
      <c r="Q75" s="291"/>
      <c r="R75" s="291"/>
      <c r="S75" s="291"/>
    </row>
    <row r="76" spans="1:19" ht="36">
      <c r="A76" s="287"/>
      <c r="B76" s="287">
        <v>85416</v>
      </c>
      <c r="C76" s="72" t="s">
        <v>280</v>
      </c>
      <c r="D76" s="288">
        <v>10000</v>
      </c>
      <c r="E76" s="288">
        <v>10000</v>
      </c>
      <c r="F76" s="289">
        <v>100</v>
      </c>
      <c r="G76" s="288">
        <v>10000</v>
      </c>
      <c r="H76" s="288"/>
      <c r="I76" s="288"/>
      <c r="J76" s="291"/>
      <c r="K76" s="291"/>
      <c r="L76" s="288">
        <v>10000</v>
      </c>
      <c r="M76" s="291"/>
      <c r="N76" s="291"/>
      <c r="O76" s="291"/>
      <c r="P76" s="291"/>
      <c r="Q76" s="291"/>
      <c r="R76" s="291"/>
      <c r="S76" s="291"/>
    </row>
    <row r="77" spans="1:19" s="275" customFormat="1" ht="12">
      <c r="A77" s="280">
        <v>855</v>
      </c>
      <c r="B77" s="280"/>
      <c r="C77" s="71" t="s">
        <v>159</v>
      </c>
      <c r="D77" s="281">
        <f>SUM(D78:D83)</f>
        <v>5075646</v>
      </c>
      <c r="E77" s="281">
        <f>SUM(E78:E83)</f>
        <v>5072539.949999999</v>
      </c>
      <c r="F77" s="282">
        <v>99.94</v>
      </c>
      <c r="G77" s="281">
        <f>SUM(G78:G83)</f>
        <v>5072539.949999999</v>
      </c>
      <c r="H77" s="281">
        <f>SUM(H78:H83)</f>
        <v>254226.81</v>
      </c>
      <c r="I77" s="281">
        <f>SUM(I78:I83)</f>
        <v>208520.89999999997</v>
      </c>
      <c r="J77" s="284">
        <f>SUM(J78:J83)</f>
        <v>45705.909999999996</v>
      </c>
      <c r="K77" s="284"/>
      <c r="L77" s="281">
        <f>SUM(L78:L83)</f>
        <v>4818313.14</v>
      </c>
      <c r="M77" s="284"/>
      <c r="N77" s="284"/>
      <c r="O77" s="284"/>
      <c r="P77" s="284"/>
      <c r="Q77" s="284"/>
      <c r="R77" s="284"/>
      <c r="S77" s="284"/>
    </row>
    <row r="78" spans="1:19" ht="24">
      <c r="A78" s="287"/>
      <c r="B78" s="287">
        <v>85501</v>
      </c>
      <c r="C78" s="72" t="s">
        <v>281</v>
      </c>
      <c r="D78" s="288">
        <v>3255256</v>
      </c>
      <c r="E78" s="288">
        <v>3253793.65</v>
      </c>
      <c r="F78" s="289">
        <v>99.95</v>
      </c>
      <c r="G78" s="288">
        <v>3253793.65</v>
      </c>
      <c r="H78" s="288">
        <v>51714.11</v>
      </c>
      <c r="I78" s="288">
        <v>36573.3</v>
      </c>
      <c r="J78" s="291">
        <v>15140.81</v>
      </c>
      <c r="K78" s="291"/>
      <c r="L78" s="288">
        <v>3202079.54</v>
      </c>
      <c r="M78" s="291"/>
      <c r="N78" s="291"/>
      <c r="O78" s="291"/>
      <c r="P78" s="291"/>
      <c r="Q78" s="291"/>
      <c r="R78" s="291"/>
      <c r="S78" s="291"/>
    </row>
    <row r="79" spans="1:19" ht="108">
      <c r="A79" s="287"/>
      <c r="B79" s="287">
        <v>85502</v>
      </c>
      <c r="C79" s="72" t="str">
        <f>'[1]zał. nr 2'!$C$62</f>
        <v>Świadczenia rodzinne, świadczenia z funduszu alimentacyjnego oraz składki na ubezpieczenia emerytalne i rentowe z ubezpieczenia społecznego</v>
      </c>
      <c r="D79" s="288">
        <v>1602383</v>
      </c>
      <c r="E79" s="288">
        <v>1602042.98</v>
      </c>
      <c r="F79" s="289">
        <v>99.98</v>
      </c>
      <c r="G79" s="288">
        <v>1602042.98</v>
      </c>
      <c r="H79" s="288">
        <v>129601.48</v>
      </c>
      <c r="I79" s="288">
        <v>128379.93</v>
      </c>
      <c r="J79" s="293">
        <v>1221.55</v>
      </c>
      <c r="K79" s="291"/>
      <c r="L79" s="288">
        <v>1472441.5</v>
      </c>
      <c r="M79" s="291"/>
      <c r="N79" s="291"/>
      <c r="O79" s="291"/>
      <c r="P79" s="291"/>
      <c r="Q79" s="291"/>
      <c r="R79" s="291"/>
      <c r="S79" s="291"/>
    </row>
    <row r="80" spans="1:19" ht="12">
      <c r="A80" s="287"/>
      <c r="B80" s="287">
        <v>85503</v>
      </c>
      <c r="C80" s="72" t="s">
        <v>282</v>
      </c>
      <c r="D80" s="288">
        <v>141</v>
      </c>
      <c r="E80" s="288">
        <v>98.31</v>
      </c>
      <c r="F80" s="289">
        <v>69.72</v>
      </c>
      <c r="G80" s="288">
        <v>98.31</v>
      </c>
      <c r="H80" s="288">
        <v>98.31</v>
      </c>
      <c r="I80" s="288"/>
      <c r="J80" s="291">
        <v>98.31</v>
      </c>
      <c r="K80" s="291"/>
      <c r="L80" s="288"/>
      <c r="M80" s="291"/>
      <c r="N80" s="291"/>
      <c r="O80" s="291"/>
      <c r="P80" s="291"/>
      <c r="Q80" s="291"/>
      <c r="R80" s="291"/>
      <c r="S80" s="291"/>
    </row>
    <row r="81" spans="1:19" ht="12">
      <c r="A81" s="287"/>
      <c r="B81" s="287">
        <v>85504</v>
      </c>
      <c r="C81" s="72" t="s">
        <v>283</v>
      </c>
      <c r="D81" s="288">
        <v>194282</v>
      </c>
      <c r="E81" s="288">
        <v>193275.91</v>
      </c>
      <c r="F81" s="289">
        <v>99.48</v>
      </c>
      <c r="G81" s="288">
        <v>193275.91</v>
      </c>
      <c r="H81" s="288">
        <v>49483.81</v>
      </c>
      <c r="I81" s="288">
        <v>43567.67</v>
      </c>
      <c r="J81" s="291">
        <v>5916.14</v>
      </c>
      <c r="K81" s="291"/>
      <c r="L81" s="288">
        <v>143792.1</v>
      </c>
      <c r="M81" s="291"/>
      <c r="N81" s="291"/>
      <c r="O81" s="291"/>
      <c r="P81" s="291"/>
      <c r="Q81" s="291"/>
      <c r="R81" s="291"/>
      <c r="S81" s="291"/>
    </row>
    <row r="82" spans="1:19" ht="12">
      <c r="A82" s="287"/>
      <c r="B82" s="287">
        <v>85508</v>
      </c>
      <c r="C82" s="72" t="s">
        <v>284</v>
      </c>
      <c r="D82" s="288">
        <v>12679</v>
      </c>
      <c r="E82" s="288">
        <v>12678.5</v>
      </c>
      <c r="F82" s="289">
        <v>100</v>
      </c>
      <c r="G82" s="288">
        <v>12678.5</v>
      </c>
      <c r="H82" s="288">
        <v>12678.5</v>
      </c>
      <c r="I82" s="288"/>
      <c r="J82" s="291">
        <v>12678.5</v>
      </c>
      <c r="K82" s="291"/>
      <c r="L82" s="288"/>
      <c r="M82" s="291"/>
      <c r="N82" s="291"/>
      <c r="O82" s="291"/>
      <c r="P82" s="291"/>
      <c r="Q82" s="291"/>
      <c r="R82" s="291"/>
      <c r="S82" s="291"/>
    </row>
    <row r="83" spans="1:19" ht="132">
      <c r="A83" s="287"/>
      <c r="B83" s="287">
        <v>85513</v>
      </c>
      <c r="C83" s="72" t="s">
        <v>312</v>
      </c>
      <c r="D83" s="288">
        <v>10905</v>
      </c>
      <c r="E83" s="288">
        <v>10650.6</v>
      </c>
      <c r="F83" s="289">
        <v>97.67</v>
      </c>
      <c r="G83" s="288">
        <v>10650.6</v>
      </c>
      <c r="H83" s="288">
        <v>10650.6</v>
      </c>
      <c r="I83" s="288"/>
      <c r="J83" s="291">
        <v>10650.6</v>
      </c>
      <c r="K83" s="291"/>
      <c r="L83" s="288"/>
      <c r="M83" s="291"/>
      <c r="N83" s="291"/>
      <c r="O83" s="291"/>
      <c r="P83" s="291"/>
      <c r="Q83" s="291"/>
      <c r="R83" s="291"/>
      <c r="S83" s="291"/>
    </row>
    <row r="84" spans="1:19" ht="36">
      <c r="A84" s="280">
        <f>'[1]zał. nr 2'!$A$72</f>
        <v>900</v>
      </c>
      <c r="B84" s="280"/>
      <c r="C84" s="71" t="str">
        <f>'[1]zał. nr 2'!$C$72</f>
        <v>Gospodarka komunalna i ochrona środowiska</v>
      </c>
      <c r="D84" s="281">
        <f>SUM(D85:D92)</f>
        <v>2201972.96</v>
      </c>
      <c r="E84" s="281">
        <f>SUM(E85:E92)</f>
        <v>2198403.64</v>
      </c>
      <c r="F84" s="282">
        <v>99.84</v>
      </c>
      <c r="G84" s="282">
        <f aca="true" t="shared" si="1" ref="G84:L84">SUM(G85:G92)</f>
        <v>1935315.6199999999</v>
      </c>
      <c r="H84" s="281">
        <f t="shared" si="1"/>
        <v>1934878.4200000002</v>
      </c>
      <c r="I84" s="281">
        <f t="shared" si="1"/>
        <v>165586.88</v>
      </c>
      <c r="J84" s="284">
        <f t="shared" si="1"/>
        <v>1769291.54</v>
      </c>
      <c r="K84" s="284">
        <f t="shared" si="1"/>
        <v>0</v>
      </c>
      <c r="L84" s="284">
        <f t="shared" si="1"/>
        <v>437.2</v>
      </c>
      <c r="M84" s="284">
        <f>SUM(M85:M92)</f>
        <v>0</v>
      </c>
      <c r="N84" s="284"/>
      <c r="O84" s="284"/>
      <c r="P84" s="284">
        <f>SUM(P85:P92)</f>
        <v>263088.02</v>
      </c>
      <c r="Q84" s="284">
        <f>SUM(P84)</f>
        <v>263088.02</v>
      </c>
      <c r="R84" s="284">
        <f>SUM(R85:R92)</f>
        <v>87861.2</v>
      </c>
      <c r="S84" s="284"/>
    </row>
    <row r="85" spans="1:19" ht="24">
      <c r="A85" s="287"/>
      <c r="B85" s="287">
        <f>'[1]zał. nr 2'!$B$73</f>
        <v>90001</v>
      </c>
      <c r="C85" s="72" t="str">
        <f>'[1]zał. nr 2'!$C$73</f>
        <v>Gospodarka ściekowa i ochrona wód</v>
      </c>
      <c r="D85" s="288">
        <v>581970</v>
      </c>
      <c r="E85" s="288">
        <v>581297.63</v>
      </c>
      <c r="F85" s="289">
        <v>99.88</v>
      </c>
      <c r="G85" s="288">
        <v>581297.63</v>
      </c>
      <c r="H85" s="288">
        <v>581020.04</v>
      </c>
      <c r="I85" s="288">
        <v>65310.51</v>
      </c>
      <c r="J85" s="291">
        <v>515709.53</v>
      </c>
      <c r="K85" s="291"/>
      <c r="L85" s="291">
        <v>277.59</v>
      </c>
      <c r="M85" s="291"/>
      <c r="N85" s="291"/>
      <c r="O85" s="291"/>
      <c r="P85" s="291"/>
      <c r="Q85" s="291"/>
      <c r="R85" s="291"/>
      <c r="S85" s="291"/>
    </row>
    <row r="86" spans="1:19" ht="25.5">
      <c r="A86" s="287"/>
      <c r="B86" s="26">
        <v>90002</v>
      </c>
      <c r="C86" s="32" t="s">
        <v>285</v>
      </c>
      <c r="D86" s="288">
        <v>853049.55</v>
      </c>
      <c r="E86" s="288">
        <v>852389.35</v>
      </c>
      <c r="F86" s="289">
        <v>99.92</v>
      </c>
      <c r="G86" s="288">
        <v>828037.52</v>
      </c>
      <c r="H86" s="288">
        <v>827877.91</v>
      </c>
      <c r="I86" s="288">
        <v>100276.37</v>
      </c>
      <c r="J86" s="288">
        <v>727601.54</v>
      </c>
      <c r="K86" s="291"/>
      <c r="L86" s="291">
        <v>159.61</v>
      </c>
      <c r="M86" s="291"/>
      <c r="N86" s="291"/>
      <c r="O86" s="291"/>
      <c r="P86" s="291">
        <v>24351.83</v>
      </c>
      <c r="Q86" s="291">
        <v>24351.83</v>
      </c>
      <c r="R86" s="291"/>
      <c r="S86" s="291"/>
    </row>
    <row r="87" spans="1:19" ht="25.5">
      <c r="A87" s="287"/>
      <c r="B87" s="26">
        <v>90004</v>
      </c>
      <c r="C87" s="32" t="s">
        <v>286</v>
      </c>
      <c r="D87" s="288">
        <v>51192</v>
      </c>
      <c r="E87" s="288">
        <v>51192</v>
      </c>
      <c r="F87" s="289">
        <v>100</v>
      </c>
      <c r="G87" s="288">
        <v>51192</v>
      </c>
      <c r="H87" s="288">
        <v>51192</v>
      </c>
      <c r="I87" s="288"/>
      <c r="J87" s="288">
        <v>51192</v>
      </c>
      <c r="K87" s="291"/>
      <c r="L87" s="291"/>
      <c r="M87" s="291"/>
      <c r="N87" s="291"/>
      <c r="O87" s="291"/>
      <c r="P87" s="291"/>
      <c r="Q87" s="291"/>
      <c r="R87" s="291"/>
      <c r="S87" s="291"/>
    </row>
    <row r="88" spans="1:19" ht="51">
      <c r="A88" s="287"/>
      <c r="B88" s="26">
        <v>90008</v>
      </c>
      <c r="C88" s="32" t="s">
        <v>287</v>
      </c>
      <c r="D88" s="288">
        <v>111900</v>
      </c>
      <c r="E88" s="288">
        <v>111807</v>
      </c>
      <c r="F88" s="289">
        <v>99.92</v>
      </c>
      <c r="G88" s="288"/>
      <c r="H88" s="288"/>
      <c r="I88" s="288"/>
      <c r="J88" s="288"/>
      <c r="K88" s="291"/>
      <c r="L88" s="291"/>
      <c r="M88" s="291"/>
      <c r="N88" s="291"/>
      <c r="O88" s="291"/>
      <c r="P88" s="291">
        <v>111807</v>
      </c>
      <c r="Q88" s="291">
        <v>111807</v>
      </c>
      <c r="R88" s="291"/>
      <c r="S88" s="291"/>
    </row>
    <row r="89" spans="1:19" s="275" customFormat="1" ht="24">
      <c r="A89" s="287"/>
      <c r="B89" s="287">
        <f>'[1]zał. nr 2'!$B$75</f>
        <v>90015</v>
      </c>
      <c r="C89" s="72" t="str">
        <f>'[1]zał. nr 2'!$C$75</f>
        <v>Oświetlenie ulic, placów i dróg</v>
      </c>
      <c r="D89" s="288">
        <v>333082.64</v>
      </c>
      <c r="E89" s="288">
        <v>331697.59</v>
      </c>
      <c r="F89" s="289">
        <v>99.58</v>
      </c>
      <c r="G89" s="288">
        <v>307958.59</v>
      </c>
      <c r="H89" s="288">
        <v>307958.59</v>
      </c>
      <c r="I89" s="288"/>
      <c r="J89" s="288">
        <v>307958.59</v>
      </c>
      <c r="K89" s="291"/>
      <c r="L89" s="291"/>
      <c r="M89" s="291"/>
      <c r="N89" s="291"/>
      <c r="O89" s="291"/>
      <c r="P89" s="291">
        <v>23739</v>
      </c>
      <c r="Q89" s="291">
        <v>23739</v>
      </c>
      <c r="R89" s="291"/>
      <c r="S89" s="291"/>
    </row>
    <row r="90" spans="1:19" s="275" customFormat="1" ht="60">
      <c r="A90" s="287"/>
      <c r="B90" s="287">
        <v>90025</v>
      </c>
      <c r="C90" s="72" t="s">
        <v>288</v>
      </c>
      <c r="D90" s="288">
        <v>27360</v>
      </c>
      <c r="E90" s="288">
        <v>27359.25</v>
      </c>
      <c r="F90" s="289">
        <v>100</v>
      </c>
      <c r="G90" s="288">
        <v>27359.25</v>
      </c>
      <c r="H90" s="288">
        <v>27359.25</v>
      </c>
      <c r="I90" s="288"/>
      <c r="J90" s="288">
        <v>27359.25</v>
      </c>
      <c r="K90" s="291"/>
      <c r="L90" s="291"/>
      <c r="M90" s="291"/>
      <c r="N90" s="291"/>
      <c r="O90" s="291"/>
      <c r="P90" s="291"/>
      <c r="Q90" s="291"/>
      <c r="R90" s="291"/>
      <c r="S90" s="291"/>
    </row>
    <row r="91" spans="1:19" s="275" customFormat="1" ht="48">
      <c r="A91" s="287"/>
      <c r="B91" s="287">
        <v>90026</v>
      </c>
      <c r="C91" s="72" t="s">
        <v>289</v>
      </c>
      <c r="D91" s="288">
        <v>7989</v>
      </c>
      <c r="E91" s="288">
        <v>7988.22</v>
      </c>
      <c r="F91" s="289">
        <v>99.99</v>
      </c>
      <c r="G91" s="288">
        <v>7988.22</v>
      </c>
      <c r="H91" s="288">
        <v>7988.22</v>
      </c>
      <c r="I91" s="288"/>
      <c r="J91" s="288">
        <v>7988.22</v>
      </c>
      <c r="K91" s="291"/>
      <c r="L91" s="291"/>
      <c r="M91" s="291"/>
      <c r="N91" s="291"/>
      <c r="O91" s="291"/>
      <c r="P91" s="291"/>
      <c r="Q91" s="291"/>
      <c r="R91" s="291"/>
      <c r="S91" s="291"/>
    </row>
    <row r="92" spans="1:19" ht="12">
      <c r="A92" s="287"/>
      <c r="B92" s="287">
        <f>'[1]zał. nr 2'!$B$76</f>
        <v>90095</v>
      </c>
      <c r="C92" s="72" t="str">
        <f>'[1]zał. nr 2'!$C$76</f>
        <v>Pozostała działalność</v>
      </c>
      <c r="D92" s="288">
        <v>235429.77</v>
      </c>
      <c r="E92" s="288">
        <v>234672.6</v>
      </c>
      <c r="F92" s="289">
        <v>99.68</v>
      </c>
      <c r="G92" s="288">
        <v>131482.41</v>
      </c>
      <c r="H92" s="288">
        <v>131482.41</v>
      </c>
      <c r="I92" s="288"/>
      <c r="J92" s="291">
        <v>131482.41</v>
      </c>
      <c r="K92" s="291"/>
      <c r="L92" s="291"/>
      <c r="M92" s="291"/>
      <c r="N92" s="291"/>
      <c r="O92" s="291"/>
      <c r="P92" s="291">
        <v>103190.19</v>
      </c>
      <c r="Q92" s="291">
        <v>103190.19</v>
      </c>
      <c r="R92" s="291">
        <v>87861.2</v>
      </c>
      <c r="S92" s="291"/>
    </row>
    <row r="93" spans="1:19" ht="36">
      <c r="A93" s="280">
        <f>'[1]zał. nr 2'!$A$77</f>
        <v>921</v>
      </c>
      <c r="B93" s="280"/>
      <c r="C93" s="71" t="str">
        <f>'[1]zał. nr 2'!$C$77</f>
        <v>Kultura i ochrona dziedzictwa narodowego</v>
      </c>
      <c r="D93" s="281">
        <f>SUM(D94:D97)</f>
        <v>370622.51</v>
      </c>
      <c r="E93" s="281">
        <f>SUM(E94:E97)</f>
        <v>370027.77999999997</v>
      </c>
      <c r="F93" s="282">
        <v>99.84</v>
      </c>
      <c r="G93" s="282">
        <f>SUM(G94:G97)</f>
        <v>235904.28999999998</v>
      </c>
      <c r="H93" s="281">
        <f>SUM(H94:H96)</f>
        <v>88082.25</v>
      </c>
      <c r="I93" s="281">
        <f>SUM(I95:I96)</f>
        <v>0</v>
      </c>
      <c r="J93" s="284">
        <f>SUM(J94:J97)</f>
        <v>88082.25</v>
      </c>
      <c r="K93" s="284">
        <f>SUM(K94:K97)</f>
        <v>136799.24</v>
      </c>
      <c r="L93" s="284"/>
      <c r="M93" s="284">
        <f>SUM(M94:M97)</f>
        <v>11022.8</v>
      </c>
      <c r="N93" s="284"/>
      <c r="O93" s="284"/>
      <c r="P93" s="284">
        <f>SUM(P94:P97)</f>
        <v>134123.49</v>
      </c>
      <c r="Q93" s="284">
        <f>SUM(Q94:Q97)</f>
        <v>134123.49</v>
      </c>
      <c r="R93" s="284"/>
      <c r="S93" s="284"/>
    </row>
    <row r="94" spans="1:19" ht="24">
      <c r="A94" s="287"/>
      <c r="B94" s="287">
        <v>92105</v>
      </c>
      <c r="C94" s="72" t="s">
        <v>290</v>
      </c>
      <c r="D94" s="288">
        <v>8313</v>
      </c>
      <c r="E94" s="288">
        <v>8312.24</v>
      </c>
      <c r="F94" s="289">
        <v>99.99</v>
      </c>
      <c r="G94" s="289">
        <v>8312.24</v>
      </c>
      <c r="H94" s="288">
        <v>8312.24</v>
      </c>
      <c r="I94" s="288"/>
      <c r="J94" s="291">
        <v>8312.24</v>
      </c>
      <c r="K94" s="291"/>
      <c r="L94" s="291"/>
      <c r="M94" s="291"/>
      <c r="N94" s="291"/>
      <c r="O94" s="291"/>
      <c r="P94" s="291"/>
      <c r="Q94" s="291"/>
      <c r="R94" s="291"/>
      <c r="S94" s="291"/>
    </row>
    <row r="95" spans="1:19" ht="24">
      <c r="A95" s="287"/>
      <c r="B95" s="287">
        <f>'[1]zał. nr 2'!$B$78</f>
        <v>92109</v>
      </c>
      <c r="C95" s="72" t="str">
        <f>'[1]zał. nr 2'!$C$78</f>
        <v>Domy i ośrodki kultury, świetlice i kluby</v>
      </c>
      <c r="D95" s="288">
        <v>272609.51</v>
      </c>
      <c r="E95" s="288">
        <v>272015.54</v>
      </c>
      <c r="F95" s="289">
        <v>99.78</v>
      </c>
      <c r="G95" s="288">
        <v>137892.05</v>
      </c>
      <c r="H95" s="288">
        <v>79770.01</v>
      </c>
      <c r="I95" s="288"/>
      <c r="J95" s="291">
        <v>79770.01</v>
      </c>
      <c r="K95" s="288">
        <v>47099.24</v>
      </c>
      <c r="L95" s="291"/>
      <c r="M95" s="291">
        <v>11022.8</v>
      </c>
      <c r="N95" s="291"/>
      <c r="O95" s="291"/>
      <c r="P95" s="288">
        <v>134123.49</v>
      </c>
      <c r="Q95" s="288">
        <v>134123.49</v>
      </c>
      <c r="R95" s="291"/>
      <c r="S95" s="291"/>
    </row>
    <row r="96" spans="1:19" s="275" customFormat="1" ht="12">
      <c r="A96" s="287"/>
      <c r="B96" s="287">
        <f>'[1]zał. nr 2'!$B$79</f>
        <v>92116</v>
      </c>
      <c r="C96" s="72" t="str">
        <f>'[1]zał. nr 2'!$C$79</f>
        <v>Biblioteki</v>
      </c>
      <c r="D96" s="288">
        <v>79700</v>
      </c>
      <c r="E96" s="288">
        <v>79700</v>
      </c>
      <c r="F96" s="289">
        <v>100</v>
      </c>
      <c r="G96" s="288">
        <v>79700</v>
      </c>
      <c r="H96" s="288"/>
      <c r="I96" s="288"/>
      <c r="J96" s="291"/>
      <c r="K96" s="288">
        <v>79700</v>
      </c>
      <c r="L96" s="291"/>
      <c r="M96" s="291"/>
      <c r="N96" s="291"/>
      <c r="O96" s="291"/>
      <c r="P96" s="291"/>
      <c r="Q96" s="291"/>
      <c r="R96" s="291"/>
      <c r="S96" s="291"/>
    </row>
    <row r="97" spans="1:19" s="275" customFormat="1" ht="24">
      <c r="A97" s="287"/>
      <c r="B97" s="287">
        <v>92120</v>
      </c>
      <c r="C97" s="72" t="s">
        <v>291</v>
      </c>
      <c r="D97" s="288">
        <v>10000</v>
      </c>
      <c r="E97" s="288">
        <v>10000</v>
      </c>
      <c r="F97" s="289">
        <v>100</v>
      </c>
      <c r="G97" s="288">
        <v>10000</v>
      </c>
      <c r="H97" s="288"/>
      <c r="I97" s="288"/>
      <c r="J97" s="291"/>
      <c r="K97" s="288">
        <v>10000</v>
      </c>
      <c r="L97" s="291"/>
      <c r="M97" s="291"/>
      <c r="N97" s="291"/>
      <c r="O97" s="291"/>
      <c r="P97" s="291"/>
      <c r="Q97" s="291"/>
      <c r="R97" s="291"/>
      <c r="S97" s="291"/>
    </row>
    <row r="98" spans="1:19" ht="12">
      <c r="A98" s="280">
        <f>'[1]zał. nr 2'!$A$81</f>
        <v>926</v>
      </c>
      <c r="B98" s="280"/>
      <c r="C98" s="71" t="s">
        <v>292</v>
      </c>
      <c r="D98" s="281">
        <f>SUM(D99:D100)</f>
        <v>353219.87</v>
      </c>
      <c r="E98" s="281">
        <f>SUM(E99:E100)</f>
        <v>351700.98</v>
      </c>
      <c r="F98" s="282">
        <v>99.57</v>
      </c>
      <c r="G98" s="282">
        <f>SUM(G99:G100)</f>
        <v>142231.98</v>
      </c>
      <c r="H98" s="281">
        <f>SUM(H99:H100)</f>
        <v>40731.98</v>
      </c>
      <c r="I98" s="281">
        <f>SUM(I99:I100)</f>
        <v>17891.51</v>
      </c>
      <c r="J98" s="284">
        <f>SUM(J99:J100)</f>
        <v>22840.47</v>
      </c>
      <c r="K98" s="284">
        <f>SUM(K99:K100)</f>
        <v>101500</v>
      </c>
      <c r="L98" s="284"/>
      <c r="M98" s="284"/>
      <c r="N98" s="284"/>
      <c r="O98" s="284"/>
      <c r="P98" s="284">
        <f>SUM(P99:P100)</f>
        <v>209469</v>
      </c>
      <c r="Q98" s="284">
        <f>SUM(Q99:Q100)</f>
        <v>209469</v>
      </c>
      <c r="R98" s="284"/>
      <c r="S98" s="284"/>
    </row>
    <row r="99" spans="1:19" ht="24.75" customHeight="1">
      <c r="A99" s="287"/>
      <c r="B99" s="287">
        <f>'[1]zał. nr 2'!$B$82</f>
        <v>92601</v>
      </c>
      <c r="C99" s="72" t="str">
        <f>'[1]zał. nr 2'!$C$82</f>
        <v>Obiekty sportowe</v>
      </c>
      <c r="D99" s="288">
        <v>42250.87</v>
      </c>
      <c r="E99" s="288">
        <v>40731.98</v>
      </c>
      <c r="F99" s="289">
        <v>96.4</v>
      </c>
      <c r="G99" s="288">
        <v>40731.98</v>
      </c>
      <c r="H99" s="288">
        <v>40731.98</v>
      </c>
      <c r="I99" s="288">
        <v>17891.51</v>
      </c>
      <c r="J99" s="288">
        <v>22840.47</v>
      </c>
      <c r="K99" s="291"/>
      <c r="L99" s="291"/>
      <c r="M99" s="291"/>
      <c r="N99" s="291"/>
      <c r="O99" s="291"/>
      <c r="P99" s="291"/>
      <c r="Q99" s="291"/>
      <c r="R99" s="291"/>
      <c r="S99" s="291"/>
    </row>
    <row r="100" spans="1:19" ht="24">
      <c r="A100" s="287"/>
      <c r="B100" s="287">
        <f>'[1]zał. nr 2'!$B$83</f>
        <v>92605</v>
      </c>
      <c r="C100" s="72" t="str">
        <f>'[1]zał. nr 2'!$C$83</f>
        <v>Zadania z zakresu kultury fizycznej</v>
      </c>
      <c r="D100" s="288">
        <v>310969</v>
      </c>
      <c r="E100" s="288">
        <v>310969</v>
      </c>
      <c r="F100" s="289">
        <v>100</v>
      </c>
      <c r="G100" s="288">
        <v>101500</v>
      </c>
      <c r="H100" s="288"/>
      <c r="I100" s="288"/>
      <c r="J100" s="291"/>
      <c r="K100" s="288">
        <v>101500</v>
      </c>
      <c r="L100" s="291"/>
      <c r="M100" s="291"/>
      <c r="N100" s="291"/>
      <c r="O100" s="291"/>
      <c r="P100" s="291">
        <v>209469</v>
      </c>
      <c r="Q100" s="291">
        <v>209469</v>
      </c>
      <c r="R100" s="291"/>
      <c r="S100" s="291"/>
    </row>
    <row r="101" spans="1:19" ht="12">
      <c r="A101" s="325" t="s">
        <v>293</v>
      </c>
      <c r="B101" s="326"/>
      <c r="C101" s="327"/>
      <c r="D101" s="281">
        <f>SUM(D10+D14+D16+D23+D26+D28+D31+D37+D41+D44+D46+D48+D59++D63+D74+D77+D84+D93+D98+O108)</f>
        <v>18873794.490000002</v>
      </c>
      <c r="E101" s="283">
        <f>SUM(E10+E14+E16+E23+E26+E28+E31+E37+E41+E44+E46+E48+E59+E63+E74+E77+E84+E93+E98)</f>
        <v>18697633.619999997</v>
      </c>
      <c r="F101" s="282">
        <v>99.07</v>
      </c>
      <c r="G101" s="282">
        <f>SUM(G10+G14+G16+G23+G26+G28+G31+G37+G41+G44+G46+G48+G59+G63+G74+G77+G84+G93+G98)</f>
        <v>16734351.479999999</v>
      </c>
      <c r="H101" s="281">
        <f>SUM(H10+H14+H16+H23+H26+H28+H31+H37+H41+H46+H48+H59+H63+H74+H77+H84+H93+H98)</f>
        <v>10442088.760000002</v>
      </c>
      <c r="I101" s="281">
        <f>SUM(I10+I14+I16+I23+I26+I28+I31+I37+I41+I44+I46+I48+I59+I63+I74+I77+I84+I93+I98)</f>
        <v>5875600.9399999995</v>
      </c>
      <c r="J101" s="284">
        <f>SUM(J10+J14+J16+J23+J26+J28+J31+J37+J41+J44+J46+J48+J59+J63+J74+J77+J84+J93+J98)</f>
        <v>4566487.819999999</v>
      </c>
      <c r="K101" s="284">
        <f>SUM(K10+K16+K41+K48+K93+K98)</f>
        <v>474141.38</v>
      </c>
      <c r="L101" s="284">
        <f>SUM(L10+L14+L23+L26+L28+L31+L37+L41+L46+L48+L59+L63+L74+L77+L84+L93+L98)</f>
        <v>5555805.7299999995</v>
      </c>
      <c r="M101" s="284">
        <f>SUM(M48+M93)</f>
        <v>152380.19999999998</v>
      </c>
      <c r="N101" s="284"/>
      <c r="O101" s="284">
        <f>SUM(O44)</f>
        <v>109935.41</v>
      </c>
      <c r="P101" s="284">
        <f>SUM(P10+P14+P16+P23+P26+P28+P31+P48+P63+P84+P93+P98)</f>
        <v>1963282.14</v>
      </c>
      <c r="Q101" s="284">
        <f>SUM(Q10+Q14+Q16+Q23+Q26+Q28+Q31+Q41+Q48+Q59+Q63+Q84+Q93+Q98)</f>
        <v>1963282.14</v>
      </c>
      <c r="R101" s="284">
        <f>SUM(R28+R48+R84)</f>
        <v>134714.2</v>
      </c>
      <c r="S101" s="284"/>
    </row>
    <row r="102" ht="12">
      <c r="M102" s="264" t="s">
        <v>294</v>
      </c>
    </row>
    <row r="105" ht="12">
      <c r="H105" s="294"/>
    </row>
  </sheetData>
  <sheetProtection/>
  <mergeCells count="20">
    <mergeCell ref="M6:M8"/>
    <mergeCell ref="N6:N8"/>
    <mergeCell ref="O6:O8"/>
    <mergeCell ref="P6:P8"/>
    <mergeCell ref="A5:A8"/>
    <mergeCell ref="B5:B8"/>
    <mergeCell ref="C5:C8"/>
    <mergeCell ref="D5:D8"/>
    <mergeCell ref="E5:E8"/>
    <mergeCell ref="F5:F8"/>
    <mergeCell ref="Q6:S6"/>
    <mergeCell ref="Q7:Q8"/>
    <mergeCell ref="S7:S8"/>
    <mergeCell ref="A101:C101"/>
    <mergeCell ref="G5:S5"/>
    <mergeCell ref="G6:G8"/>
    <mergeCell ref="H6:H8"/>
    <mergeCell ref="I6:J7"/>
    <mergeCell ref="K6:K8"/>
    <mergeCell ref="L6:L8"/>
  </mergeCells>
  <printOptions/>
  <pageMargins left="0.7" right="0.7" top="0.75" bottom="0.75" header="0.3" footer="0.3"/>
  <pageSetup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"/>
  <sheetViews>
    <sheetView zoomScale="96" zoomScaleNormal="96"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6.140625" style="0" customWidth="1"/>
    <col min="4" max="4" width="37.00390625" style="0" customWidth="1"/>
    <col min="5" max="5" width="11.57421875" style="13" customWidth="1"/>
    <col min="6" max="6" width="11.57421875" style="0" customWidth="1"/>
    <col min="7" max="7" width="7.8515625" style="166" customWidth="1"/>
  </cols>
  <sheetData>
    <row r="2" ht="24" customHeight="1">
      <c r="E2" s="13" t="s">
        <v>65</v>
      </c>
    </row>
    <row r="3" spans="1:5" ht="51.75" customHeight="1">
      <c r="A3" s="344" t="s">
        <v>295</v>
      </c>
      <c r="B3" s="344"/>
      <c r="C3" s="344"/>
      <c r="D3" s="344"/>
      <c r="E3" s="344"/>
    </row>
    <row r="4" spans="4:5" ht="19.5" customHeight="1">
      <c r="D4" s="9"/>
      <c r="E4" s="14"/>
    </row>
    <row r="5" spans="1:7" ht="19.5" customHeight="1">
      <c r="A5" s="345" t="s">
        <v>23</v>
      </c>
      <c r="B5" s="345" t="s">
        <v>0</v>
      </c>
      <c r="C5" s="345" t="s">
        <v>9</v>
      </c>
      <c r="D5" s="346" t="s">
        <v>24</v>
      </c>
      <c r="E5" s="347" t="s">
        <v>37</v>
      </c>
      <c r="F5" s="342" t="s">
        <v>31</v>
      </c>
      <c r="G5" s="343" t="s">
        <v>61</v>
      </c>
    </row>
    <row r="6" spans="1:7" ht="19.5" customHeight="1">
      <c r="A6" s="345"/>
      <c r="B6" s="345"/>
      <c r="C6" s="345"/>
      <c r="D6" s="346"/>
      <c r="E6" s="347"/>
      <c r="F6" s="342"/>
      <c r="G6" s="343"/>
    </row>
    <row r="7" spans="1:7" ht="19.5" customHeight="1">
      <c r="A7" s="345"/>
      <c r="B7" s="345"/>
      <c r="C7" s="345"/>
      <c r="D7" s="346"/>
      <c r="E7" s="347"/>
      <c r="F7" s="342"/>
      <c r="G7" s="343"/>
    </row>
    <row r="8" spans="1:7" s="228" customFormat="1" ht="11.25">
      <c r="A8" s="225">
        <v>1</v>
      </c>
      <c r="B8" s="225">
        <v>2</v>
      </c>
      <c r="C8" s="225">
        <v>3</v>
      </c>
      <c r="D8" s="225">
        <v>4</v>
      </c>
      <c r="E8" s="224">
        <v>5</v>
      </c>
      <c r="F8" s="226">
        <v>6</v>
      </c>
      <c r="G8" s="227">
        <v>7</v>
      </c>
    </row>
    <row r="9" spans="1:7" s="8" customFormat="1" ht="30" customHeight="1">
      <c r="A9" s="94">
        <v>1</v>
      </c>
      <c r="B9" s="94">
        <v>921</v>
      </c>
      <c r="C9" s="94"/>
      <c r="D9" s="35" t="s">
        <v>15</v>
      </c>
      <c r="E9" s="97">
        <f>SUM(E10:E11)</f>
        <v>126800</v>
      </c>
      <c r="F9" s="88">
        <f>SUM(F10:F11)</f>
        <v>126799.23999999999</v>
      </c>
      <c r="G9" s="98">
        <v>100</v>
      </c>
    </row>
    <row r="10" spans="1:7" ht="30" customHeight="1">
      <c r="A10" s="95"/>
      <c r="B10" s="95"/>
      <c r="C10" s="95">
        <v>92109</v>
      </c>
      <c r="D10" s="36" t="s">
        <v>25</v>
      </c>
      <c r="E10" s="96">
        <v>47100</v>
      </c>
      <c r="F10" s="96">
        <v>47099.24</v>
      </c>
      <c r="G10" s="99">
        <v>100</v>
      </c>
    </row>
    <row r="11" spans="1:7" ht="30" customHeight="1">
      <c r="A11" s="95"/>
      <c r="B11" s="95"/>
      <c r="C11" s="95">
        <v>92116</v>
      </c>
      <c r="D11" s="36" t="s">
        <v>26</v>
      </c>
      <c r="E11" s="96">
        <v>79700</v>
      </c>
      <c r="F11" s="96">
        <v>79700</v>
      </c>
      <c r="G11" s="99">
        <v>100</v>
      </c>
    </row>
    <row r="12" spans="1:7" s="9" customFormat="1" ht="30" customHeight="1">
      <c r="A12" s="311" t="s">
        <v>1</v>
      </c>
      <c r="B12" s="311"/>
      <c r="C12" s="311"/>
      <c r="D12" s="311"/>
      <c r="E12" s="210">
        <f>SUM(E9)</f>
        <v>126800</v>
      </c>
      <c r="F12" s="209">
        <f>SUM(F9)</f>
        <v>126799.23999999999</v>
      </c>
      <c r="G12" s="208">
        <v>100</v>
      </c>
    </row>
    <row r="14" ht="12.75">
      <c r="A14" s="11"/>
    </row>
  </sheetData>
  <sheetProtection/>
  <mergeCells count="9">
    <mergeCell ref="F5:F7"/>
    <mergeCell ref="G5:G7"/>
    <mergeCell ref="A12:D12"/>
    <mergeCell ref="A3:E3"/>
    <mergeCell ref="A5:A7"/>
    <mergeCell ref="B5:B7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96" zoomScaleNormal="96" zoomScalePageLayoutView="0" workbookViewId="0" topLeftCell="A19">
      <selection activeCell="E2" sqref="E2"/>
    </sheetView>
  </sheetViews>
  <sheetFormatPr defaultColWidth="9.140625" defaultRowHeight="12.75"/>
  <cols>
    <col min="1" max="1" width="5.57421875" style="16" customWidth="1"/>
    <col min="2" max="2" width="6.8515625" style="12" customWidth="1"/>
    <col min="3" max="3" width="7.7109375" style="12" customWidth="1"/>
    <col min="4" max="4" width="50.57421875" style="7" customWidth="1"/>
    <col min="5" max="5" width="15.7109375" style="107" customWidth="1"/>
    <col min="6" max="6" width="14.7109375" style="10" customWidth="1"/>
    <col min="7" max="7" width="15.7109375" style="10" customWidth="1"/>
    <col min="8" max="16384" width="9.140625" style="9" customWidth="1"/>
  </cols>
  <sheetData>
    <row r="1" ht="12.75">
      <c r="E1" s="107" t="s">
        <v>66</v>
      </c>
    </row>
    <row r="2" ht="12.75">
      <c r="E2" s="107" t="s">
        <v>246</v>
      </c>
    </row>
    <row r="4" spans="1:7" s="215" customFormat="1" ht="18">
      <c r="A4" s="352" t="s">
        <v>204</v>
      </c>
      <c r="B4" s="352"/>
      <c r="C4" s="352"/>
      <c r="D4" s="352"/>
      <c r="E4" s="352"/>
      <c r="F4" s="352"/>
      <c r="G4" s="352"/>
    </row>
    <row r="5" spans="1:7" ht="10.5" customHeight="1">
      <c r="A5" s="17"/>
      <c r="B5" s="18"/>
      <c r="C5" s="18"/>
      <c r="D5" s="18"/>
      <c r="E5" s="168"/>
      <c r="F5" s="19"/>
      <c r="G5" s="19"/>
    </row>
    <row r="6" spans="1:7" s="20" customFormat="1" ht="19.5" customHeight="1">
      <c r="A6" s="353" t="s">
        <v>23</v>
      </c>
      <c r="B6" s="345" t="s">
        <v>0</v>
      </c>
      <c r="C6" s="345" t="s">
        <v>27</v>
      </c>
      <c r="D6" s="346" t="s">
        <v>28</v>
      </c>
      <c r="E6" s="347" t="s">
        <v>30</v>
      </c>
      <c r="F6" s="216"/>
      <c r="G6" s="216"/>
    </row>
    <row r="7" spans="1:7" s="20" customFormat="1" ht="19.5" customHeight="1">
      <c r="A7" s="353"/>
      <c r="B7" s="345"/>
      <c r="C7" s="345"/>
      <c r="D7" s="346"/>
      <c r="E7" s="347"/>
      <c r="F7" s="349" t="s">
        <v>31</v>
      </c>
      <c r="G7" s="349" t="s">
        <v>62</v>
      </c>
    </row>
    <row r="8" spans="1:7" s="20" customFormat="1" ht="29.25" customHeight="1">
      <c r="A8" s="353"/>
      <c r="B8" s="345"/>
      <c r="C8" s="345"/>
      <c r="D8" s="346"/>
      <c r="E8" s="347"/>
      <c r="F8" s="349"/>
      <c r="G8" s="351"/>
    </row>
    <row r="9" spans="1:7" s="20" customFormat="1" ht="19.5" customHeight="1">
      <c r="A9" s="353"/>
      <c r="B9" s="345"/>
      <c r="C9" s="345"/>
      <c r="D9" s="346"/>
      <c r="E9" s="347"/>
      <c r="F9" s="349"/>
      <c r="G9" s="217"/>
    </row>
    <row r="10" spans="1:7" s="20" customFormat="1" ht="19.5" customHeight="1">
      <c r="A10" s="353"/>
      <c r="B10" s="345"/>
      <c r="C10" s="345"/>
      <c r="D10" s="346"/>
      <c r="E10" s="347"/>
      <c r="F10" s="350"/>
      <c r="G10" s="218"/>
    </row>
    <row r="11" spans="1:7" s="16" customFormat="1" ht="12.75">
      <c r="A11" s="211">
        <v>1</v>
      </c>
      <c r="B11" s="211">
        <v>2</v>
      </c>
      <c r="C11" s="211">
        <v>3</v>
      </c>
      <c r="D11" s="229">
        <v>5</v>
      </c>
      <c r="E11" s="211">
        <v>6</v>
      </c>
      <c r="F11" s="230">
        <v>7</v>
      </c>
      <c r="G11" s="230">
        <v>8</v>
      </c>
    </row>
    <row r="12" spans="1:7" ht="12.75">
      <c r="A12" s="165">
        <v>1</v>
      </c>
      <c r="B12" s="43" t="s">
        <v>7</v>
      </c>
      <c r="C12" s="43" t="s">
        <v>11</v>
      </c>
      <c r="D12" s="32" t="s">
        <v>174</v>
      </c>
      <c r="E12" s="75">
        <v>34943</v>
      </c>
      <c r="F12" s="167">
        <v>34942.23</v>
      </c>
      <c r="G12" s="75">
        <v>100</v>
      </c>
    </row>
    <row r="13" spans="1:7" ht="12.75">
      <c r="A13" s="165">
        <v>2</v>
      </c>
      <c r="B13" s="37">
        <v>600</v>
      </c>
      <c r="C13" s="37">
        <v>60016</v>
      </c>
      <c r="D13" s="32" t="s">
        <v>175</v>
      </c>
      <c r="E13" s="75">
        <v>135283</v>
      </c>
      <c r="F13" s="75">
        <v>135282.56</v>
      </c>
      <c r="G13" s="75">
        <v>100</v>
      </c>
    </row>
    <row r="14" spans="1:7" ht="12.75">
      <c r="A14" s="165">
        <v>3</v>
      </c>
      <c r="B14" s="37">
        <v>600</v>
      </c>
      <c r="C14" s="37">
        <v>60016</v>
      </c>
      <c r="D14" s="32" t="s">
        <v>241</v>
      </c>
      <c r="E14" s="75">
        <v>11000</v>
      </c>
      <c r="F14" s="75">
        <v>0</v>
      </c>
      <c r="G14" s="75">
        <v>0</v>
      </c>
    </row>
    <row r="15" spans="1:7" ht="25.5">
      <c r="A15" s="165">
        <v>4</v>
      </c>
      <c r="B15" s="37">
        <v>600</v>
      </c>
      <c r="C15" s="37">
        <v>60016</v>
      </c>
      <c r="D15" s="32" t="s">
        <v>242</v>
      </c>
      <c r="E15" s="75">
        <v>340260</v>
      </c>
      <c r="F15" s="75">
        <v>340259.16</v>
      </c>
      <c r="G15" s="75">
        <v>100</v>
      </c>
    </row>
    <row r="16" spans="1:7" ht="50.25" customHeight="1">
      <c r="A16" s="165">
        <v>5</v>
      </c>
      <c r="B16" s="37">
        <v>630</v>
      </c>
      <c r="C16" s="37">
        <v>63095</v>
      </c>
      <c r="D16" s="32" t="s">
        <v>176</v>
      </c>
      <c r="E16" s="75">
        <v>19188</v>
      </c>
      <c r="F16" s="75">
        <v>19188</v>
      </c>
      <c r="G16" s="75">
        <v>100</v>
      </c>
    </row>
    <row r="17" spans="1:7" ht="50.25" customHeight="1">
      <c r="A17" s="165">
        <v>6</v>
      </c>
      <c r="B17" s="37">
        <v>750</v>
      </c>
      <c r="C17" s="37">
        <v>75023</v>
      </c>
      <c r="D17" s="32" t="s">
        <v>177</v>
      </c>
      <c r="E17" s="75">
        <v>61600</v>
      </c>
      <c r="F17" s="75">
        <v>61600</v>
      </c>
      <c r="G17" s="75">
        <v>100</v>
      </c>
    </row>
    <row r="18" spans="1:7" ht="50.25" customHeight="1">
      <c r="A18" s="165">
        <v>7</v>
      </c>
      <c r="B18" s="37">
        <v>801</v>
      </c>
      <c r="C18" s="37">
        <v>80195</v>
      </c>
      <c r="D18" s="32" t="s">
        <v>243</v>
      </c>
      <c r="E18" s="75">
        <v>31970</v>
      </c>
      <c r="F18" s="75">
        <v>31970</v>
      </c>
      <c r="G18" s="75">
        <v>100</v>
      </c>
    </row>
    <row r="19" spans="1:7" ht="50.25" customHeight="1">
      <c r="A19" s="165">
        <v>8</v>
      </c>
      <c r="B19" s="37">
        <v>852</v>
      </c>
      <c r="C19" s="37">
        <v>85295</v>
      </c>
      <c r="D19" s="32" t="s">
        <v>178</v>
      </c>
      <c r="E19" s="75">
        <v>122050</v>
      </c>
      <c r="F19" s="75">
        <v>115820.55</v>
      </c>
      <c r="G19" s="75">
        <v>94.9</v>
      </c>
    </row>
    <row r="20" spans="1:7" ht="50.25" customHeight="1">
      <c r="A20" s="165">
        <v>9</v>
      </c>
      <c r="B20" s="37">
        <v>852</v>
      </c>
      <c r="C20" s="37">
        <v>85295</v>
      </c>
      <c r="D20" s="32" t="s">
        <v>244</v>
      </c>
      <c r="E20" s="75">
        <v>50450</v>
      </c>
      <c r="F20" s="75">
        <v>44087.6</v>
      </c>
      <c r="G20" s="75">
        <v>87.39</v>
      </c>
    </row>
    <row r="21" spans="1:7" ht="50.25" customHeight="1">
      <c r="A21" s="165">
        <v>10</v>
      </c>
      <c r="B21" s="37">
        <v>900</v>
      </c>
      <c r="C21" s="37">
        <v>90002</v>
      </c>
      <c r="D21" s="32" t="s">
        <v>245</v>
      </c>
      <c r="E21" s="75">
        <v>24352</v>
      </c>
      <c r="F21" s="75">
        <v>24351.83</v>
      </c>
      <c r="G21" s="75">
        <v>100</v>
      </c>
    </row>
    <row r="22" spans="1:7" ht="38.25" customHeight="1">
      <c r="A22" s="165">
        <v>11</v>
      </c>
      <c r="B22" s="37">
        <v>900</v>
      </c>
      <c r="C22" s="37">
        <v>90008</v>
      </c>
      <c r="D22" s="32" t="s">
        <v>201</v>
      </c>
      <c r="E22" s="167">
        <v>111900</v>
      </c>
      <c r="F22" s="75">
        <v>111807</v>
      </c>
      <c r="G22" s="75">
        <v>99.92</v>
      </c>
    </row>
    <row r="23" spans="1:7" ht="37.5" customHeight="1">
      <c r="A23" s="165">
        <v>12</v>
      </c>
      <c r="B23" s="37">
        <v>900</v>
      </c>
      <c r="C23" s="37">
        <v>90015</v>
      </c>
      <c r="D23" s="32" t="s">
        <v>179</v>
      </c>
      <c r="E23" s="167">
        <v>24120.64</v>
      </c>
      <c r="F23" s="75">
        <v>23739</v>
      </c>
      <c r="G23" s="75">
        <v>98.42</v>
      </c>
    </row>
    <row r="24" spans="1:7" ht="38.25" customHeight="1">
      <c r="A24" s="165">
        <v>13</v>
      </c>
      <c r="B24" s="37">
        <v>900</v>
      </c>
      <c r="C24" s="37">
        <v>90095</v>
      </c>
      <c r="D24" s="32" t="s">
        <v>180</v>
      </c>
      <c r="E24" s="167">
        <v>103192</v>
      </c>
      <c r="F24" s="75">
        <v>103190.19</v>
      </c>
      <c r="G24" s="75">
        <v>100</v>
      </c>
    </row>
    <row r="25" spans="1:7" ht="38.25" customHeight="1">
      <c r="A25" s="165">
        <v>14</v>
      </c>
      <c r="B25" s="37">
        <v>921</v>
      </c>
      <c r="C25" s="37">
        <v>92109</v>
      </c>
      <c r="D25" s="32" t="s">
        <v>183</v>
      </c>
      <c r="E25" s="167">
        <v>114365.95</v>
      </c>
      <c r="F25" s="75">
        <v>114135.99</v>
      </c>
      <c r="G25" s="75">
        <v>99.8</v>
      </c>
    </row>
    <row r="26" spans="1:7" ht="38.25" customHeight="1">
      <c r="A26" s="165">
        <v>15</v>
      </c>
      <c r="B26" s="37">
        <v>921</v>
      </c>
      <c r="C26" s="37">
        <v>92109</v>
      </c>
      <c r="D26" s="32" t="s">
        <v>181</v>
      </c>
      <c r="E26" s="167">
        <v>20000</v>
      </c>
      <c r="F26" s="75">
        <v>19987.5</v>
      </c>
      <c r="G26" s="75">
        <v>99.94</v>
      </c>
    </row>
    <row r="27" spans="1:7" ht="34.5" customHeight="1">
      <c r="A27" s="165">
        <v>16</v>
      </c>
      <c r="B27" s="37">
        <v>926</v>
      </c>
      <c r="C27" s="37">
        <v>92605</v>
      </c>
      <c r="D27" s="32" t="s">
        <v>182</v>
      </c>
      <c r="E27" s="167">
        <v>209469</v>
      </c>
      <c r="F27" s="75">
        <v>209469</v>
      </c>
      <c r="G27" s="75">
        <v>100</v>
      </c>
    </row>
    <row r="28" spans="1:7" ht="22.5" customHeight="1">
      <c r="A28" s="348" t="s">
        <v>1</v>
      </c>
      <c r="B28" s="348"/>
      <c r="C28" s="348"/>
      <c r="D28" s="348"/>
      <c r="E28" s="163">
        <f>SUM(E12:E27)</f>
        <v>1414143.59</v>
      </c>
      <c r="F28" s="164">
        <f>SUM(F12:F27)</f>
        <v>1389830.6099999999</v>
      </c>
      <c r="G28" s="163">
        <v>98.28</v>
      </c>
    </row>
    <row r="30" ht="14.25" customHeight="1"/>
    <row r="31" ht="12.75">
      <c r="A31" s="21"/>
    </row>
  </sheetData>
  <sheetProtection/>
  <mergeCells count="9">
    <mergeCell ref="A28:D28"/>
    <mergeCell ref="E6:E10"/>
    <mergeCell ref="F7:F10"/>
    <mergeCell ref="G7:G8"/>
    <mergeCell ref="A4:G4"/>
    <mergeCell ref="A6:A10"/>
    <mergeCell ref="B6:B10"/>
    <mergeCell ref="C6:C10"/>
    <mergeCell ref="D6:D10"/>
  </mergeCells>
  <printOptions/>
  <pageMargins left="0.75" right="0.75" top="1" bottom="0.4701388888888889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7.8515625" style="0" customWidth="1"/>
    <col min="4" max="4" width="41.7109375" style="0" customWidth="1"/>
    <col min="5" max="5" width="13.57421875" style="0" customWidth="1"/>
    <col min="6" max="6" width="11.421875" style="0" customWidth="1"/>
  </cols>
  <sheetData>
    <row r="1" spans="2:5" ht="12.75">
      <c r="B1" s="22"/>
      <c r="C1" s="22"/>
      <c r="D1" s="22" t="s">
        <v>75</v>
      </c>
      <c r="E1" s="55"/>
    </row>
    <row r="2" spans="4:5" ht="12.75">
      <c r="D2" s="22" t="s">
        <v>301</v>
      </c>
      <c r="E2" s="55"/>
    </row>
    <row r="3" spans="1:5" ht="33" customHeight="1">
      <c r="A3" s="354" t="s">
        <v>207</v>
      </c>
      <c r="B3" s="354"/>
      <c r="C3" s="354"/>
      <c r="D3" s="354"/>
      <c r="E3" s="354"/>
    </row>
    <row r="4" spans="4:5" ht="12.75">
      <c r="D4" s="100"/>
      <c r="E4" s="15"/>
    </row>
    <row r="5" spans="1:7" ht="12.75">
      <c r="A5" s="345" t="s">
        <v>23</v>
      </c>
      <c r="B5" s="345" t="s">
        <v>0</v>
      </c>
      <c r="C5" s="345" t="s">
        <v>9</v>
      </c>
      <c r="D5" s="346" t="s">
        <v>67</v>
      </c>
      <c r="E5" s="357" t="s">
        <v>37</v>
      </c>
      <c r="F5" s="357" t="s">
        <v>73</v>
      </c>
      <c r="G5" s="357" t="s">
        <v>62</v>
      </c>
    </row>
    <row r="6" spans="1:7" ht="12.75">
      <c r="A6" s="345"/>
      <c r="B6" s="345"/>
      <c r="C6" s="345"/>
      <c r="D6" s="346"/>
      <c r="E6" s="357"/>
      <c r="F6" s="357"/>
      <c r="G6" s="357"/>
    </row>
    <row r="7" spans="1:7" ht="12.75">
      <c r="A7" s="355"/>
      <c r="B7" s="355"/>
      <c r="C7" s="355"/>
      <c r="D7" s="356"/>
      <c r="E7" s="358"/>
      <c r="F7" s="358"/>
      <c r="G7" s="358"/>
    </row>
    <row r="8" spans="1:7" s="235" customFormat="1" ht="11.25">
      <c r="A8" s="231">
        <v>1</v>
      </c>
      <c r="B8" s="231">
        <v>2</v>
      </c>
      <c r="C8" s="231">
        <v>3</v>
      </c>
      <c r="D8" s="232">
        <v>4</v>
      </c>
      <c r="E8" s="233">
        <v>5</v>
      </c>
      <c r="F8" s="234">
        <v>6</v>
      </c>
      <c r="G8" s="234">
        <v>7</v>
      </c>
    </row>
    <row r="9" spans="1:7" s="8" customFormat="1" ht="12.75">
      <c r="A9" s="359" t="s">
        <v>68</v>
      </c>
      <c r="B9" s="359"/>
      <c r="C9" s="359"/>
      <c r="D9" s="190" t="s">
        <v>69</v>
      </c>
      <c r="E9" s="73">
        <f>SUM(E10:E12)</f>
        <v>262438.1</v>
      </c>
      <c r="F9" s="88">
        <f>SUM(F10:F12)</f>
        <v>261747.94</v>
      </c>
      <c r="G9" s="255">
        <v>99.74</v>
      </c>
    </row>
    <row r="10" spans="1:7" ht="27.75" customHeight="1">
      <c r="A10" s="43">
        <v>1</v>
      </c>
      <c r="B10" s="43">
        <v>600</v>
      </c>
      <c r="C10" s="43">
        <v>60004</v>
      </c>
      <c r="D10" s="212" t="s">
        <v>70</v>
      </c>
      <c r="E10" s="74">
        <v>236516.1</v>
      </c>
      <c r="F10" s="78">
        <v>235842.14</v>
      </c>
      <c r="G10" s="99">
        <v>99.72</v>
      </c>
    </row>
    <row r="11" spans="1:7" ht="27.75" customHeight="1">
      <c r="A11" s="43">
        <v>2</v>
      </c>
      <c r="B11" s="43">
        <v>710</v>
      </c>
      <c r="C11" s="43">
        <v>71095</v>
      </c>
      <c r="D11" s="189" t="s">
        <v>134</v>
      </c>
      <c r="E11" s="74">
        <v>14883</v>
      </c>
      <c r="F11" s="78">
        <v>14883</v>
      </c>
      <c r="G11" s="99">
        <v>100</v>
      </c>
    </row>
    <row r="12" spans="1:7" ht="33" customHeight="1">
      <c r="A12" s="43">
        <v>3</v>
      </c>
      <c r="B12" s="43">
        <v>921</v>
      </c>
      <c r="C12" s="43">
        <v>92109</v>
      </c>
      <c r="D12" s="189" t="s">
        <v>25</v>
      </c>
      <c r="E12" s="74">
        <v>11039</v>
      </c>
      <c r="F12" s="78">
        <v>11022.8</v>
      </c>
      <c r="G12" s="99">
        <v>99.85</v>
      </c>
    </row>
    <row r="13" spans="1:7" s="8" customFormat="1" ht="12.75">
      <c r="A13" s="359" t="s">
        <v>71</v>
      </c>
      <c r="B13" s="359"/>
      <c r="C13" s="359"/>
      <c r="D13" s="190" t="s">
        <v>17</v>
      </c>
      <c r="E13" s="73">
        <f>SUM(E14:E15)</f>
        <v>101500</v>
      </c>
      <c r="F13" s="88">
        <f>SUM(F14:F15)</f>
        <v>101500</v>
      </c>
      <c r="G13" s="98">
        <v>100</v>
      </c>
    </row>
    <row r="14" spans="1:7" ht="45" customHeight="1">
      <c r="A14" s="27">
        <v>1</v>
      </c>
      <c r="B14" s="27">
        <v>926</v>
      </c>
      <c r="C14" s="27">
        <v>92605</v>
      </c>
      <c r="D14" s="213" t="s">
        <v>72</v>
      </c>
      <c r="E14" s="74">
        <v>91500</v>
      </c>
      <c r="F14" s="78">
        <v>91500</v>
      </c>
      <c r="G14" s="99">
        <v>100</v>
      </c>
    </row>
    <row r="15" spans="1:7" ht="45" customHeight="1">
      <c r="A15" s="27">
        <v>2</v>
      </c>
      <c r="B15" s="27">
        <v>921</v>
      </c>
      <c r="C15" s="27">
        <v>92120</v>
      </c>
      <c r="D15" s="213" t="s">
        <v>205</v>
      </c>
      <c r="E15" s="74">
        <v>10000</v>
      </c>
      <c r="F15" s="78">
        <v>10000</v>
      </c>
      <c r="G15" s="99">
        <v>100</v>
      </c>
    </row>
    <row r="16" spans="1:7" ht="12.75">
      <c r="A16" s="311" t="s">
        <v>1</v>
      </c>
      <c r="B16" s="311"/>
      <c r="C16" s="311"/>
      <c r="D16" s="311"/>
      <c r="E16" s="129">
        <f>SUM(E9+E13)</f>
        <v>363938.1</v>
      </c>
      <c r="F16" s="88">
        <f>SUM(F9+F13)</f>
        <v>363247.94</v>
      </c>
      <c r="G16" s="98">
        <v>99.81</v>
      </c>
    </row>
    <row r="17" spans="4:5" ht="12.75">
      <c r="D17" s="101"/>
      <c r="E17" s="55"/>
    </row>
    <row r="18" spans="1:5" ht="12.75">
      <c r="A18" s="11"/>
      <c r="D18" s="101"/>
      <c r="E18" s="55"/>
    </row>
  </sheetData>
  <sheetProtection/>
  <mergeCells count="11">
    <mergeCell ref="A9:C9"/>
    <mergeCell ref="A13:C13"/>
    <mergeCell ref="A16:D16"/>
    <mergeCell ref="F5:F7"/>
    <mergeCell ref="G5:G7"/>
    <mergeCell ref="A3:E3"/>
    <mergeCell ref="A5:A7"/>
    <mergeCell ref="B5:B7"/>
    <mergeCell ref="C5:C7"/>
    <mergeCell ref="D5:D7"/>
    <mergeCell ref="E5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G2" sqref="G2"/>
    </sheetView>
  </sheetViews>
  <sheetFormatPr defaultColWidth="9.140625" defaultRowHeight="12.75"/>
  <cols>
    <col min="1" max="1" width="5.28125" style="9" customWidth="1"/>
    <col min="2" max="2" width="7.140625" style="9" customWidth="1"/>
    <col min="3" max="3" width="32.57421875" style="9" customWidth="1"/>
    <col min="4" max="4" width="12.421875" style="10" customWidth="1"/>
    <col min="5" max="5" width="11.7109375" style="10" customWidth="1"/>
    <col min="6" max="6" width="8.140625" style="10" customWidth="1"/>
    <col min="7" max="7" width="10.140625" style="10" customWidth="1"/>
    <col min="8" max="8" width="11.00390625" style="10" customWidth="1"/>
    <col min="9" max="9" width="8.57421875" style="10" customWidth="1"/>
    <col min="10" max="10" width="13.57421875" style="0" customWidth="1"/>
    <col min="11" max="11" width="11.140625" style="13" customWidth="1"/>
  </cols>
  <sheetData>
    <row r="1" ht="12.75">
      <c r="C1" s="10"/>
    </row>
    <row r="2" ht="12.75">
      <c r="C2" s="9" t="s">
        <v>64</v>
      </c>
    </row>
    <row r="3" ht="12.75">
      <c r="C3" s="9" t="s">
        <v>309</v>
      </c>
    </row>
    <row r="4" spans="1:10" ht="48.75" customHeight="1">
      <c r="A4" s="354" t="s">
        <v>77</v>
      </c>
      <c r="B4" s="354"/>
      <c r="C4" s="354"/>
      <c r="D4" s="354"/>
      <c r="E4" s="354"/>
      <c r="F4" s="354"/>
      <c r="G4" s="354"/>
      <c r="H4" s="354"/>
      <c r="I4" s="354"/>
      <c r="J4" s="354"/>
    </row>
    <row r="5" ht="12.75">
      <c r="J5" s="120"/>
    </row>
    <row r="6" spans="1:12" s="12" customFormat="1" ht="20.25" customHeight="1">
      <c r="A6" s="345" t="s">
        <v>0</v>
      </c>
      <c r="B6" s="345" t="s">
        <v>9</v>
      </c>
      <c r="C6" s="345" t="s">
        <v>17</v>
      </c>
      <c r="D6" s="361" t="s">
        <v>79</v>
      </c>
      <c r="E6" s="362"/>
      <c r="F6" s="363"/>
      <c r="G6" s="361" t="s">
        <v>80</v>
      </c>
      <c r="H6" s="362"/>
      <c r="I6" s="363"/>
      <c r="J6" s="357" t="s">
        <v>18</v>
      </c>
      <c r="K6" s="357"/>
      <c r="L6" s="125"/>
    </row>
    <row r="7" spans="1:12" s="12" customFormat="1" ht="65.25" customHeight="1">
      <c r="A7" s="345"/>
      <c r="B7" s="345"/>
      <c r="C7" s="345"/>
      <c r="D7" s="123" t="s">
        <v>37</v>
      </c>
      <c r="E7" s="123" t="s">
        <v>31</v>
      </c>
      <c r="F7" s="123" t="s">
        <v>74</v>
      </c>
      <c r="G7" s="124" t="s">
        <v>37</v>
      </c>
      <c r="H7" s="124" t="s">
        <v>31</v>
      </c>
      <c r="I7" s="124" t="s">
        <v>74</v>
      </c>
      <c r="J7" s="119" t="s">
        <v>19</v>
      </c>
      <c r="K7" s="162" t="s">
        <v>20</v>
      </c>
      <c r="L7" s="125"/>
    </row>
    <row r="8" spans="1:11" s="236" customFormat="1" ht="9" customHeight="1">
      <c r="A8" s="211">
        <v>1</v>
      </c>
      <c r="B8" s="211">
        <v>2</v>
      </c>
      <c r="C8" s="211">
        <v>3</v>
      </c>
      <c r="D8" s="211">
        <v>4</v>
      </c>
      <c r="E8" s="211">
        <v>5</v>
      </c>
      <c r="F8" s="211">
        <v>6</v>
      </c>
      <c r="G8" s="211">
        <v>7</v>
      </c>
      <c r="H8" s="211">
        <v>8</v>
      </c>
      <c r="I8" s="211">
        <v>9</v>
      </c>
      <c r="J8" s="211">
        <v>10</v>
      </c>
      <c r="K8" s="211">
        <v>11</v>
      </c>
    </row>
    <row r="9" spans="1:11" s="6" customFormat="1" ht="25.5">
      <c r="A9" s="121">
        <v>600</v>
      </c>
      <c r="B9" s="121">
        <v>60016</v>
      </c>
      <c r="C9" s="122" t="s">
        <v>195</v>
      </c>
      <c r="D9" s="127">
        <v>64996</v>
      </c>
      <c r="E9" s="127">
        <v>64996</v>
      </c>
      <c r="F9" s="126">
        <v>100</v>
      </c>
      <c r="G9" s="127">
        <v>64996</v>
      </c>
      <c r="H9" s="127">
        <v>64996</v>
      </c>
      <c r="I9" s="126">
        <v>100</v>
      </c>
      <c r="J9" s="128"/>
      <c r="K9" s="128">
        <v>64996</v>
      </c>
    </row>
    <row r="10" spans="1:11" s="6" customFormat="1" ht="38.25">
      <c r="A10" s="121">
        <v>600</v>
      </c>
      <c r="B10" s="121">
        <v>60016</v>
      </c>
      <c r="C10" s="122" t="s">
        <v>303</v>
      </c>
      <c r="D10" s="127">
        <v>200843</v>
      </c>
      <c r="E10" s="127">
        <v>200834</v>
      </c>
      <c r="F10" s="126">
        <v>100</v>
      </c>
      <c r="G10" s="127">
        <v>200843</v>
      </c>
      <c r="H10" s="127">
        <v>200834</v>
      </c>
      <c r="I10" s="126">
        <v>100</v>
      </c>
      <c r="J10" s="128"/>
      <c r="K10" s="128">
        <v>200834</v>
      </c>
    </row>
    <row r="11" spans="1:11" s="6" customFormat="1" ht="25.5">
      <c r="A11" s="121">
        <v>630</v>
      </c>
      <c r="B11" s="121">
        <v>63095</v>
      </c>
      <c r="C11" s="122" t="s">
        <v>176</v>
      </c>
      <c r="D11" s="127">
        <v>10000</v>
      </c>
      <c r="E11" s="127">
        <v>9594</v>
      </c>
      <c r="F11" s="126">
        <v>95.94</v>
      </c>
      <c r="G11" s="127">
        <v>10000</v>
      </c>
      <c r="H11" s="127">
        <v>9594</v>
      </c>
      <c r="I11" s="126">
        <v>95.94</v>
      </c>
      <c r="J11" s="128"/>
      <c r="K11" s="128">
        <v>9594</v>
      </c>
    </row>
    <row r="12" spans="1:11" s="6" customFormat="1" ht="25.5">
      <c r="A12" s="121">
        <v>750</v>
      </c>
      <c r="B12" s="121">
        <v>75075</v>
      </c>
      <c r="C12" s="122" t="s">
        <v>196</v>
      </c>
      <c r="D12" s="127">
        <v>10000</v>
      </c>
      <c r="E12" s="127">
        <v>9824</v>
      </c>
      <c r="F12" s="126">
        <v>95.24</v>
      </c>
      <c r="G12" s="127">
        <v>10000</v>
      </c>
      <c r="H12" s="127">
        <v>9824</v>
      </c>
      <c r="I12" s="126">
        <v>95.24</v>
      </c>
      <c r="J12" s="128">
        <v>9824</v>
      </c>
      <c r="K12" s="128"/>
    </row>
    <row r="13" spans="1:11" s="6" customFormat="1" ht="51">
      <c r="A13" s="121">
        <v>754</v>
      </c>
      <c r="B13" s="121">
        <v>75412</v>
      </c>
      <c r="C13" s="122" t="s">
        <v>304</v>
      </c>
      <c r="D13" s="127">
        <v>16935.46</v>
      </c>
      <c r="E13" s="127">
        <v>16935.46</v>
      </c>
      <c r="F13" s="126">
        <v>100</v>
      </c>
      <c r="G13" s="127">
        <v>16935.46</v>
      </c>
      <c r="H13" s="127">
        <v>16935.46</v>
      </c>
      <c r="I13" s="126">
        <v>100</v>
      </c>
      <c r="J13" s="127">
        <v>16935.46</v>
      </c>
      <c r="K13" s="128"/>
    </row>
    <row r="14" spans="1:11" s="6" customFormat="1" ht="25.5">
      <c r="A14" s="121">
        <v>754</v>
      </c>
      <c r="B14" s="121">
        <v>75412</v>
      </c>
      <c r="C14" s="122" t="s">
        <v>305</v>
      </c>
      <c r="D14" s="127">
        <v>12400</v>
      </c>
      <c r="E14" s="127">
        <v>12399.97</v>
      </c>
      <c r="F14" s="126">
        <v>100</v>
      </c>
      <c r="G14" s="127">
        <v>12400</v>
      </c>
      <c r="H14" s="127">
        <v>12399.97</v>
      </c>
      <c r="I14" s="126">
        <v>100</v>
      </c>
      <c r="J14" s="127">
        <v>12399.97</v>
      </c>
      <c r="K14" s="128"/>
    </row>
    <row r="15" spans="1:11" ht="25.5">
      <c r="A15" s="250">
        <v>801</v>
      </c>
      <c r="B15" s="250">
        <v>80101</v>
      </c>
      <c r="C15" s="32" t="s">
        <v>78</v>
      </c>
      <c r="D15" s="251">
        <v>100210.84</v>
      </c>
      <c r="E15" s="251">
        <v>100168.62</v>
      </c>
      <c r="F15" s="252">
        <v>99.96</v>
      </c>
      <c r="G15" s="251">
        <v>100210.84</v>
      </c>
      <c r="H15" s="251">
        <v>100168.62</v>
      </c>
      <c r="I15" s="252">
        <v>99.96</v>
      </c>
      <c r="J15" s="251">
        <v>100168.62</v>
      </c>
      <c r="K15" s="75"/>
    </row>
    <row r="16" spans="1:11" ht="63.75">
      <c r="A16" s="250">
        <v>801</v>
      </c>
      <c r="B16" s="250">
        <v>80195</v>
      </c>
      <c r="C16" s="298" t="s">
        <v>306</v>
      </c>
      <c r="D16" s="251">
        <v>45500</v>
      </c>
      <c r="E16" s="251">
        <v>45500</v>
      </c>
      <c r="F16" s="252">
        <v>100</v>
      </c>
      <c r="G16" s="251">
        <v>45500</v>
      </c>
      <c r="H16" s="251">
        <v>45500</v>
      </c>
      <c r="I16" s="252">
        <v>100</v>
      </c>
      <c r="J16" s="251">
        <v>45500</v>
      </c>
      <c r="K16" s="75"/>
    </row>
    <row r="17" spans="1:11" ht="63.75">
      <c r="A17" s="250">
        <v>900</v>
      </c>
      <c r="B17" s="250">
        <v>90004</v>
      </c>
      <c r="C17" s="298" t="s">
        <v>307</v>
      </c>
      <c r="D17" s="251">
        <v>26276</v>
      </c>
      <c r="E17" s="251">
        <v>25596</v>
      </c>
      <c r="F17" s="252">
        <v>97.41</v>
      </c>
      <c r="G17" s="251">
        <v>26276</v>
      </c>
      <c r="H17" s="251">
        <v>25596</v>
      </c>
      <c r="I17" s="252">
        <v>97.41</v>
      </c>
      <c r="J17" s="251">
        <v>25596</v>
      </c>
      <c r="K17" s="75"/>
    </row>
    <row r="18" spans="1:11" ht="25.5">
      <c r="A18" s="250">
        <v>921</v>
      </c>
      <c r="B18" s="250">
        <v>92109</v>
      </c>
      <c r="C18" s="32" t="s">
        <v>197</v>
      </c>
      <c r="D18" s="251">
        <v>10000</v>
      </c>
      <c r="E18" s="251">
        <v>9998.75</v>
      </c>
      <c r="F18" s="252">
        <v>99.99</v>
      </c>
      <c r="G18" s="251">
        <v>10000</v>
      </c>
      <c r="H18" s="251">
        <v>9998.75</v>
      </c>
      <c r="I18" s="252">
        <v>99.99</v>
      </c>
      <c r="J18" s="251">
        <v>9998.75</v>
      </c>
      <c r="K18" s="75"/>
    </row>
    <row r="19" spans="1:11" ht="25.5">
      <c r="A19" s="250">
        <v>921</v>
      </c>
      <c r="B19" s="250">
        <v>92109</v>
      </c>
      <c r="C19" s="32" t="s">
        <v>198</v>
      </c>
      <c r="D19" s="251">
        <v>10000</v>
      </c>
      <c r="E19" s="251">
        <v>10000</v>
      </c>
      <c r="F19" s="252">
        <v>100</v>
      </c>
      <c r="G19" s="251">
        <v>10000</v>
      </c>
      <c r="H19" s="251">
        <v>10000</v>
      </c>
      <c r="I19" s="252">
        <v>100</v>
      </c>
      <c r="J19" s="75">
        <v>10000</v>
      </c>
      <c r="K19" s="75"/>
    </row>
    <row r="20" spans="1:11" ht="38.25">
      <c r="A20" s="250">
        <v>921</v>
      </c>
      <c r="B20" s="250">
        <v>92109</v>
      </c>
      <c r="C20" s="32" t="s">
        <v>199</v>
      </c>
      <c r="D20" s="251">
        <v>10000</v>
      </c>
      <c r="E20" s="251">
        <v>9993.75</v>
      </c>
      <c r="F20" s="252">
        <v>99.94</v>
      </c>
      <c r="G20" s="251">
        <v>10000</v>
      </c>
      <c r="H20" s="251">
        <v>9993.75</v>
      </c>
      <c r="I20" s="252">
        <v>99.94</v>
      </c>
      <c r="J20" s="251"/>
      <c r="K20" s="75">
        <v>9993.75</v>
      </c>
    </row>
    <row r="21" spans="1:11" ht="25.5">
      <c r="A21" s="250">
        <v>926</v>
      </c>
      <c r="B21" s="250">
        <v>92605</v>
      </c>
      <c r="C21" s="32" t="s">
        <v>200</v>
      </c>
      <c r="D21" s="251">
        <v>95250</v>
      </c>
      <c r="E21" s="251">
        <v>95250</v>
      </c>
      <c r="F21" s="252">
        <v>100</v>
      </c>
      <c r="G21" s="251">
        <v>95250</v>
      </c>
      <c r="H21" s="251">
        <v>95250</v>
      </c>
      <c r="I21" s="252">
        <v>100</v>
      </c>
      <c r="J21" s="75"/>
      <c r="K21" s="75">
        <v>95250</v>
      </c>
    </row>
    <row r="22" spans="1:11" ht="25.5">
      <c r="A22" s="250">
        <v>926</v>
      </c>
      <c r="B22" s="250">
        <v>92605</v>
      </c>
      <c r="C22" s="32" t="s">
        <v>203</v>
      </c>
      <c r="D22" s="251">
        <v>10000</v>
      </c>
      <c r="E22" s="251">
        <v>10000</v>
      </c>
      <c r="F22" s="252">
        <v>100</v>
      </c>
      <c r="G22" s="251">
        <v>10000</v>
      </c>
      <c r="H22" s="251">
        <v>10000</v>
      </c>
      <c r="I22" s="252">
        <v>100</v>
      </c>
      <c r="J22" s="75">
        <v>10000</v>
      </c>
      <c r="K22" s="75"/>
    </row>
    <row r="23" spans="1:11" ht="19.5" customHeight="1">
      <c r="A23" s="360" t="s">
        <v>1</v>
      </c>
      <c r="B23" s="360"/>
      <c r="C23" s="360"/>
      <c r="D23" s="129">
        <f>SUM(D9:D22)</f>
        <v>622411.3</v>
      </c>
      <c r="E23" s="129">
        <f>SUM(E9:E22)</f>
        <v>621090.55</v>
      </c>
      <c r="F23" s="253">
        <v>99.77</v>
      </c>
      <c r="G23" s="254">
        <f>SUM(G9:G22)</f>
        <v>622411.3</v>
      </c>
      <c r="H23" s="254">
        <f>SUM(H9:H22)</f>
        <v>621090.55</v>
      </c>
      <c r="I23" s="253" t="s">
        <v>308</v>
      </c>
      <c r="J23" s="75">
        <f>SUM(J9:J22)</f>
        <v>240422.8</v>
      </c>
      <c r="K23" s="75">
        <f>SUM(K9:K22)</f>
        <v>380667.75</v>
      </c>
    </row>
  </sheetData>
  <sheetProtection/>
  <mergeCells count="8">
    <mergeCell ref="A23:C23"/>
    <mergeCell ref="A4:J4"/>
    <mergeCell ref="A6:A7"/>
    <mergeCell ref="B6:B7"/>
    <mergeCell ref="C6:C7"/>
    <mergeCell ref="J6:K6"/>
    <mergeCell ref="D6:F6"/>
    <mergeCell ref="G6:I6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22">
      <selection activeCell="H24" sqref="H24"/>
    </sheetView>
  </sheetViews>
  <sheetFormatPr defaultColWidth="9.140625" defaultRowHeight="12.75"/>
  <cols>
    <col min="1" max="1" width="4.7109375" style="9" customWidth="1"/>
    <col min="2" max="2" width="34.28125" style="9" customWidth="1"/>
    <col min="3" max="3" width="7.57421875" style="9" customWidth="1"/>
    <col min="4" max="4" width="13.00390625" style="136" customWidth="1"/>
    <col min="5" max="5" width="15.421875" style="134" customWidth="1"/>
    <col min="6" max="6" width="10.421875" style="70" customWidth="1"/>
    <col min="7" max="16384" width="9.140625" style="9" customWidth="1"/>
  </cols>
  <sheetData>
    <row r="1" spans="1:4" s="133" customFormat="1" ht="12.75" customHeight="1">
      <c r="A1" s="130"/>
      <c r="B1" s="130"/>
      <c r="C1" s="131" t="s">
        <v>122</v>
      </c>
      <c r="D1" s="132"/>
    </row>
    <row r="2" spans="1:4" ht="27" customHeight="1">
      <c r="A2" s="366" t="s">
        <v>310</v>
      </c>
      <c r="B2" s="366"/>
      <c r="C2" s="366"/>
      <c r="D2" s="366"/>
    </row>
    <row r="3" ht="6.75" customHeight="1">
      <c r="A3" s="135"/>
    </row>
    <row r="4" ht="12.75">
      <c r="D4" s="137"/>
    </row>
    <row r="5" spans="1:6" ht="15" customHeight="1">
      <c r="A5" s="345" t="s">
        <v>23</v>
      </c>
      <c r="B5" s="345" t="s">
        <v>67</v>
      </c>
      <c r="C5" s="346" t="s">
        <v>81</v>
      </c>
      <c r="D5" s="367" t="s">
        <v>206</v>
      </c>
      <c r="E5" s="368" t="s">
        <v>31</v>
      </c>
      <c r="F5" s="364" t="s">
        <v>121</v>
      </c>
    </row>
    <row r="6" spans="1:6" ht="15" customHeight="1">
      <c r="A6" s="345"/>
      <c r="B6" s="345"/>
      <c r="C6" s="345"/>
      <c r="D6" s="367"/>
      <c r="E6" s="368"/>
      <c r="F6" s="364"/>
    </row>
    <row r="7" spans="1:6" ht="15.75" customHeight="1">
      <c r="A7" s="345"/>
      <c r="B7" s="345"/>
      <c r="C7" s="345"/>
      <c r="D7" s="367"/>
      <c r="E7" s="368"/>
      <c r="F7" s="364"/>
    </row>
    <row r="8" spans="1:6" s="240" customFormat="1" ht="13.5" customHeight="1">
      <c r="A8" s="237">
        <v>1</v>
      </c>
      <c r="B8" s="237">
        <v>2</v>
      </c>
      <c r="C8" s="237">
        <v>3</v>
      </c>
      <c r="D8" s="238">
        <v>4</v>
      </c>
      <c r="E8" s="239">
        <v>5</v>
      </c>
      <c r="F8" s="239">
        <v>6</v>
      </c>
    </row>
    <row r="9" spans="1:6" s="142" customFormat="1" ht="13.5" customHeight="1">
      <c r="A9" s="138" t="s">
        <v>29</v>
      </c>
      <c r="B9" s="139" t="s">
        <v>82</v>
      </c>
      <c r="C9" s="138"/>
      <c r="D9" s="140">
        <v>20562465.49</v>
      </c>
      <c r="E9" s="141">
        <v>20462104.03</v>
      </c>
      <c r="F9" s="140">
        <v>99.51</v>
      </c>
    </row>
    <row r="10" spans="1:6" ht="15.75" customHeight="1">
      <c r="A10" s="138" t="s">
        <v>83</v>
      </c>
      <c r="B10" s="139" t="s">
        <v>36</v>
      </c>
      <c r="C10" s="138"/>
      <c r="D10" s="143">
        <v>18873794.49</v>
      </c>
      <c r="E10" s="144">
        <v>18697633.62</v>
      </c>
      <c r="F10" s="143">
        <v>99.07</v>
      </c>
    </row>
    <row r="11" spans="1:6" ht="14.25" customHeight="1">
      <c r="A11" s="138" t="s">
        <v>84</v>
      </c>
      <c r="B11" s="139" t="s">
        <v>85</v>
      </c>
      <c r="C11" s="145"/>
      <c r="D11" s="143">
        <v>1688671</v>
      </c>
      <c r="E11" s="144">
        <v>1764470.41</v>
      </c>
      <c r="F11" s="143">
        <v>104.49</v>
      </c>
    </row>
    <row r="12" spans="1:7" ht="18.75" customHeight="1">
      <c r="A12" s="365" t="s">
        <v>86</v>
      </c>
      <c r="B12" s="365"/>
      <c r="C12" s="145"/>
      <c r="D12" s="143">
        <v>125222</v>
      </c>
      <c r="E12" s="144">
        <v>125222</v>
      </c>
      <c r="F12" s="143">
        <v>100</v>
      </c>
      <c r="G12" s="146"/>
    </row>
    <row r="13" spans="1:7" ht="21.75" customHeight="1">
      <c r="A13" s="138" t="s">
        <v>29</v>
      </c>
      <c r="B13" s="147" t="s">
        <v>87</v>
      </c>
      <c r="C13" s="138" t="s">
        <v>88</v>
      </c>
      <c r="D13" s="143"/>
      <c r="E13" s="144"/>
      <c r="F13" s="143"/>
      <c r="G13"/>
    </row>
    <row r="14" spans="1:7" ht="18.75" customHeight="1">
      <c r="A14" s="148" t="s">
        <v>83</v>
      </c>
      <c r="B14" s="145" t="s">
        <v>89</v>
      </c>
      <c r="C14" s="138" t="s">
        <v>88</v>
      </c>
      <c r="D14" s="143"/>
      <c r="E14" s="144"/>
      <c r="F14" s="143"/>
      <c r="G14"/>
    </row>
    <row r="15" spans="1:7" ht="48">
      <c r="A15" s="138" t="s">
        <v>84</v>
      </c>
      <c r="B15" s="149" t="s">
        <v>90</v>
      </c>
      <c r="C15" s="138" t="s">
        <v>91</v>
      </c>
      <c r="D15" s="143"/>
      <c r="E15" s="144"/>
      <c r="F15" s="143"/>
      <c r="G15" s="146"/>
    </row>
    <row r="16" spans="1:7" ht="15.75" customHeight="1">
      <c r="A16" s="148" t="s">
        <v>92</v>
      </c>
      <c r="B16" s="145" t="s">
        <v>93</v>
      </c>
      <c r="C16" s="138" t="s">
        <v>94</v>
      </c>
      <c r="D16" s="143">
        <v>47900</v>
      </c>
      <c r="E16" s="144">
        <v>47900</v>
      </c>
      <c r="F16" s="143">
        <v>100</v>
      </c>
      <c r="G16"/>
    </row>
    <row r="17" spans="1:7" ht="15" customHeight="1">
      <c r="A17" s="138" t="s">
        <v>95</v>
      </c>
      <c r="B17" s="145" t="s">
        <v>96</v>
      </c>
      <c r="C17" s="138" t="s">
        <v>97</v>
      </c>
      <c r="D17" s="143"/>
      <c r="E17" s="144"/>
      <c r="F17" s="143"/>
      <c r="G17" s="150"/>
    </row>
    <row r="18" spans="1:7" ht="16.5" customHeight="1">
      <c r="A18" s="148" t="s">
        <v>98</v>
      </c>
      <c r="B18" s="145" t="s">
        <v>99</v>
      </c>
      <c r="C18" s="138" t="s">
        <v>100</v>
      </c>
      <c r="D18" s="143"/>
      <c r="E18" s="144"/>
      <c r="F18" s="143"/>
      <c r="G18"/>
    </row>
    <row r="19" spans="1:7" ht="15" customHeight="1">
      <c r="A19" s="138" t="s">
        <v>101</v>
      </c>
      <c r="B19" s="145" t="s">
        <v>102</v>
      </c>
      <c r="C19" s="138" t="s">
        <v>103</v>
      </c>
      <c r="D19" s="143"/>
      <c r="E19" s="144"/>
      <c r="F19" s="143"/>
      <c r="G19"/>
    </row>
    <row r="20" spans="1:7" ht="15" customHeight="1">
      <c r="A20" s="138" t="s">
        <v>104</v>
      </c>
      <c r="B20" s="151" t="s">
        <v>105</v>
      </c>
      <c r="C20" s="138" t="s">
        <v>106</v>
      </c>
      <c r="D20" s="143">
        <v>77322</v>
      </c>
      <c r="E20" s="144">
        <v>77322</v>
      </c>
      <c r="F20" s="143">
        <v>100</v>
      </c>
      <c r="G20" s="152"/>
    </row>
    <row r="21" spans="1:7" ht="18.75" customHeight="1">
      <c r="A21" s="365" t="s">
        <v>107</v>
      </c>
      <c r="B21" s="365"/>
      <c r="C21" s="138"/>
      <c r="D21" s="143">
        <f>SUM(D22:D23)</f>
        <v>1813893</v>
      </c>
      <c r="E21" s="144">
        <f>SUM(E22:E23)</f>
        <v>1813893</v>
      </c>
      <c r="F21" s="143">
        <v>100</v>
      </c>
      <c r="G21"/>
    </row>
    <row r="22" spans="1:7" ht="16.5" customHeight="1">
      <c r="A22" s="138" t="s">
        <v>29</v>
      </c>
      <c r="B22" s="145" t="s">
        <v>108</v>
      </c>
      <c r="C22" s="138" t="s">
        <v>109</v>
      </c>
      <c r="D22" s="143">
        <v>1723893</v>
      </c>
      <c r="E22" s="144">
        <v>1723893</v>
      </c>
      <c r="F22" s="143">
        <v>100</v>
      </c>
      <c r="G22"/>
    </row>
    <row r="23" spans="1:7" ht="15">
      <c r="A23" s="148" t="s">
        <v>83</v>
      </c>
      <c r="B23" s="153" t="s">
        <v>110</v>
      </c>
      <c r="C23" s="148" t="s">
        <v>109</v>
      </c>
      <c r="D23" s="143">
        <v>90000</v>
      </c>
      <c r="E23" s="144">
        <v>90000</v>
      </c>
      <c r="F23" s="143">
        <v>100</v>
      </c>
      <c r="G23" s="154"/>
    </row>
    <row r="24" spans="1:7" ht="48">
      <c r="A24" s="138" t="s">
        <v>84</v>
      </c>
      <c r="B24" s="155" t="s">
        <v>111</v>
      </c>
      <c r="C24" s="138" t="s">
        <v>112</v>
      </c>
      <c r="D24" s="143"/>
      <c r="E24" s="144"/>
      <c r="F24" s="143"/>
      <c r="G24"/>
    </row>
    <row r="25" spans="1:7" ht="14.25" customHeight="1">
      <c r="A25" s="148" t="s">
        <v>92</v>
      </c>
      <c r="B25" s="153" t="s">
        <v>113</v>
      </c>
      <c r="C25" s="148" t="s">
        <v>114</v>
      </c>
      <c r="D25" s="143"/>
      <c r="E25" s="144"/>
      <c r="F25" s="143"/>
      <c r="G25" s="156"/>
    </row>
    <row r="26" spans="1:7" ht="15.75" customHeight="1">
      <c r="A26" s="138" t="s">
        <v>95</v>
      </c>
      <c r="B26" s="145" t="s">
        <v>115</v>
      </c>
      <c r="C26" s="138" t="s">
        <v>116</v>
      </c>
      <c r="D26" s="143"/>
      <c r="E26" s="144"/>
      <c r="F26" s="143"/>
      <c r="G26"/>
    </row>
    <row r="27" spans="1:7" ht="15" customHeight="1">
      <c r="A27" s="157" t="s">
        <v>98</v>
      </c>
      <c r="B27" s="151" t="s">
        <v>117</v>
      </c>
      <c r="C27" s="157" t="s">
        <v>118</v>
      </c>
      <c r="D27" s="143"/>
      <c r="E27" s="144"/>
      <c r="F27" s="143"/>
      <c r="G27"/>
    </row>
    <row r="28" spans="1:7" ht="16.5" customHeight="1">
      <c r="A28" s="157" t="s">
        <v>101</v>
      </c>
      <c r="B28" s="151" t="s">
        <v>119</v>
      </c>
      <c r="C28" s="158" t="s">
        <v>120</v>
      </c>
      <c r="D28" s="143"/>
      <c r="E28" s="144"/>
      <c r="F28" s="143"/>
      <c r="G28" s="154"/>
    </row>
    <row r="29" spans="1:7" ht="12.75">
      <c r="A29" s="80"/>
      <c r="B29" s="159"/>
      <c r="C29" s="160"/>
      <c r="G29"/>
    </row>
    <row r="30" ht="12.75">
      <c r="G30"/>
    </row>
    <row r="31" ht="15">
      <c r="G31" s="154"/>
    </row>
    <row r="32" ht="12.75">
      <c r="G32"/>
    </row>
    <row r="33" ht="15">
      <c r="G33" s="154"/>
    </row>
    <row r="34" ht="12.75">
      <c r="G34"/>
    </row>
    <row r="35" ht="12.75">
      <c r="G35"/>
    </row>
    <row r="36" ht="15">
      <c r="G36" s="154"/>
    </row>
    <row r="37" ht="12.75">
      <c r="G37"/>
    </row>
    <row r="38" ht="15">
      <c r="G38" s="154"/>
    </row>
    <row r="39" ht="12.75">
      <c r="G39"/>
    </row>
    <row r="40" ht="12.75">
      <c r="G40"/>
    </row>
    <row r="41" ht="15">
      <c r="G41" s="154"/>
    </row>
    <row r="42" ht="12.75">
      <c r="G42"/>
    </row>
    <row r="43" ht="15">
      <c r="G43" s="154"/>
    </row>
    <row r="44" ht="12.75">
      <c r="G44"/>
    </row>
    <row r="45" ht="15">
      <c r="G45" s="154"/>
    </row>
    <row r="46" ht="12.75">
      <c r="G46"/>
    </row>
    <row r="47" ht="15">
      <c r="G47" s="154"/>
    </row>
    <row r="48" ht="12.75">
      <c r="G48"/>
    </row>
    <row r="49" ht="12.75">
      <c r="G49"/>
    </row>
    <row r="50" ht="15">
      <c r="G50" s="154"/>
    </row>
    <row r="51" ht="12.75">
      <c r="G51"/>
    </row>
    <row r="52" ht="15">
      <c r="G52" s="154"/>
    </row>
    <row r="53" ht="12.75">
      <c r="G53"/>
    </row>
    <row r="54" ht="15">
      <c r="G54" s="154"/>
    </row>
    <row r="55" ht="12.75">
      <c r="G55"/>
    </row>
    <row r="56" ht="12.75">
      <c r="G56"/>
    </row>
    <row r="57" ht="15">
      <c r="G57" s="154"/>
    </row>
    <row r="58" ht="12.75">
      <c r="G58"/>
    </row>
    <row r="59" ht="15">
      <c r="G59" s="154"/>
    </row>
    <row r="60" ht="12.75">
      <c r="G60"/>
    </row>
    <row r="61" ht="15">
      <c r="G61" s="154"/>
    </row>
    <row r="62" ht="12.75">
      <c r="G62"/>
    </row>
    <row r="63" ht="12.75">
      <c r="G63"/>
    </row>
    <row r="64" ht="15">
      <c r="G64" s="154"/>
    </row>
    <row r="65" ht="12.75">
      <c r="G65"/>
    </row>
    <row r="66" ht="15">
      <c r="G66" s="154"/>
    </row>
    <row r="67" ht="12.75">
      <c r="G67"/>
    </row>
    <row r="68" ht="15">
      <c r="G68" s="154"/>
    </row>
    <row r="69" ht="12.75">
      <c r="G69"/>
    </row>
    <row r="70" ht="15">
      <c r="G70" s="154"/>
    </row>
    <row r="71" ht="12.75">
      <c r="G71"/>
    </row>
    <row r="72" ht="12.75">
      <c r="G72"/>
    </row>
    <row r="73" ht="15">
      <c r="G73" s="154"/>
    </row>
    <row r="74" ht="12.75">
      <c r="G74"/>
    </row>
    <row r="75" ht="14.25">
      <c r="G75" s="161"/>
    </row>
    <row r="76" ht="12.75">
      <c r="G76"/>
    </row>
    <row r="77" ht="15">
      <c r="G77" s="154"/>
    </row>
    <row r="78" ht="12.75">
      <c r="G78"/>
    </row>
    <row r="79" ht="14.25">
      <c r="G79" s="161"/>
    </row>
    <row r="80" ht="12.75">
      <c r="G80"/>
    </row>
    <row r="81" ht="15">
      <c r="G81" s="154"/>
    </row>
    <row r="82" ht="12.75">
      <c r="G82"/>
    </row>
    <row r="83" ht="15">
      <c r="G83" s="154"/>
    </row>
    <row r="84" ht="12.75">
      <c r="G84"/>
    </row>
  </sheetData>
  <sheetProtection/>
  <mergeCells count="9">
    <mergeCell ref="F5:F7"/>
    <mergeCell ref="A12:B12"/>
    <mergeCell ref="A21:B21"/>
    <mergeCell ref="A2:D2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aszymkowiak</cp:lastModifiedBy>
  <cp:lastPrinted>2020-03-06T12:26:35Z</cp:lastPrinted>
  <dcterms:modified xsi:type="dcterms:W3CDTF">2020-03-06T12:27:01Z</dcterms:modified>
  <cp:category/>
  <cp:version/>
  <cp:contentType/>
  <cp:contentStatus/>
</cp:coreProperties>
</file>